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610_Prelozky_rozvodu_plynu\"/>
    </mc:Choice>
  </mc:AlternateContent>
  <xr:revisionPtr revIDLastSave="0" documentId="13_ncr:1_{ACB49688-74CF-4C2A-8C30-82B7A00AB1E8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610 IO 61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610 IO 610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610 IO 610 Pol'!$A$1:$X$111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9" i="1" l="1"/>
  <c r="I58" i="1"/>
  <c r="I16" i="1" s="1"/>
  <c r="I57" i="1"/>
  <c r="I56" i="1"/>
  <c r="I55" i="1"/>
  <c r="I54" i="1"/>
  <c r="I53" i="1"/>
  <c r="G42" i="1"/>
  <c r="F42" i="1"/>
  <c r="G41" i="1"/>
  <c r="F41" i="1"/>
  <c r="G39" i="1"/>
  <c r="F39" i="1"/>
  <c r="G110" i="12"/>
  <c r="BA33" i="12"/>
  <c r="BA24" i="12"/>
  <c r="BA16" i="12"/>
  <c r="BA13" i="12"/>
  <c r="BA10" i="12"/>
  <c r="G9" i="12"/>
  <c r="G8" i="12" s="1"/>
  <c r="I9" i="12"/>
  <c r="I8" i="12" s="1"/>
  <c r="K9" i="12"/>
  <c r="M9" i="12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K8" i="12" s="1"/>
  <c r="O23" i="12"/>
  <c r="Q23" i="12"/>
  <c r="V23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9" i="12"/>
  <c r="G48" i="12" s="1"/>
  <c r="I49" i="12"/>
  <c r="K49" i="12"/>
  <c r="K48" i="12" s="1"/>
  <c r="O49" i="12"/>
  <c r="O48" i="12" s="1"/>
  <c r="Q49" i="12"/>
  <c r="Q48" i="12" s="1"/>
  <c r="V49" i="12"/>
  <c r="V48" i="12" s="1"/>
  <c r="G51" i="12"/>
  <c r="I51" i="12"/>
  <c r="K51" i="12"/>
  <c r="M51" i="12"/>
  <c r="O51" i="12"/>
  <c r="Q51" i="12"/>
  <c r="V51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I48" i="12" s="1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Q63" i="12"/>
  <c r="G64" i="12"/>
  <c r="M64" i="12" s="1"/>
  <c r="M63" i="12" s="1"/>
  <c r="I64" i="12"/>
  <c r="I63" i="12" s="1"/>
  <c r="K64" i="12"/>
  <c r="K63" i="12" s="1"/>
  <c r="O64" i="12"/>
  <c r="O63" i="12" s="1"/>
  <c r="Q64" i="12"/>
  <c r="V64" i="12"/>
  <c r="V63" i="12" s="1"/>
  <c r="G67" i="12"/>
  <c r="I67" i="12"/>
  <c r="K67" i="12"/>
  <c r="M67" i="12"/>
  <c r="O67" i="12"/>
  <c r="Q67" i="12"/>
  <c r="V67" i="12"/>
  <c r="G68" i="12"/>
  <c r="K68" i="12"/>
  <c r="V68" i="12"/>
  <c r="G69" i="12"/>
  <c r="I69" i="12"/>
  <c r="I68" i="12" s="1"/>
  <c r="K69" i="12"/>
  <c r="M69" i="12"/>
  <c r="M68" i="12" s="1"/>
  <c r="O69" i="12"/>
  <c r="O68" i="12" s="1"/>
  <c r="Q69" i="12"/>
  <c r="Q68" i="12" s="1"/>
  <c r="V69" i="12"/>
  <c r="G72" i="12"/>
  <c r="I72" i="12"/>
  <c r="I71" i="12" s="1"/>
  <c r="K72" i="12"/>
  <c r="K71" i="12" s="1"/>
  <c r="M72" i="12"/>
  <c r="O72" i="12"/>
  <c r="Q72" i="12"/>
  <c r="Q71" i="12" s="1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G71" i="12" s="1"/>
  <c r="I75" i="12"/>
  <c r="K75" i="12"/>
  <c r="O75" i="12"/>
  <c r="Q75" i="12"/>
  <c r="V75" i="12"/>
  <c r="V71" i="12" s="1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O71" i="12" s="1"/>
  <c r="Q79" i="12"/>
  <c r="V79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V99" i="12"/>
  <c r="G100" i="12"/>
  <c r="I100" i="12"/>
  <c r="I99" i="12" s="1"/>
  <c r="K100" i="12"/>
  <c r="M100" i="12"/>
  <c r="O100" i="12"/>
  <c r="O99" i="12" s="1"/>
  <c r="Q100" i="12"/>
  <c r="Q99" i="12" s="1"/>
  <c r="V100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K99" i="12" s="1"/>
  <c r="O104" i="12"/>
  <c r="Q104" i="12"/>
  <c r="V104" i="12"/>
  <c r="G105" i="12"/>
  <c r="I105" i="12"/>
  <c r="K105" i="12"/>
  <c r="M105" i="12"/>
  <c r="O105" i="12"/>
  <c r="Q105" i="12"/>
  <c r="V105" i="12"/>
  <c r="G106" i="12"/>
  <c r="K106" i="12"/>
  <c r="V106" i="12"/>
  <c r="G107" i="12"/>
  <c r="I107" i="12"/>
  <c r="I106" i="12" s="1"/>
  <c r="K107" i="12"/>
  <c r="M107" i="12"/>
  <c r="O107" i="12"/>
  <c r="O106" i="12" s="1"/>
  <c r="Q107" i="12"/>
  <c r="Q106" i="12" s="1"/>
  <c r="V107" i="12"/>
  <c r="G108" i="12"/>
  <c r="M108" i="12" s="1"/>
  <c r="I108" i="12"/>
  <c r="K108" i="12"/>
  <c r="O108" i="12"/>
  <c r="Q108" i="12"/>
  <c r="V108" i="12"/>
  <c r="AE110" i="12"/>
  <c r="I20" i="1"/>
  <c r="I19" i="1"/>
  <c r="I18" i="1"/>
  <c r="I17" i="1"/>
  <c r="AZ47" i="1"/>
  <c r="AZ46" i="1"/>
  <c r="F43" i="1"/>
  <c r="G23" i="1" s="1"/>
  <c r="G43" i="1"/>
  <c r="G25" i="1" s="1"/>
  <c r="H43" i="1"/>
  <c r="I39" i="1"/>
  <c r="I43" i="1" s="1"/>
  <c r="I60" i="1" l="1"/>
  <c r="J57" i="1" s="1"/>
  <c r="I42" i="1"/>
  <c r="I41" i="1"/>
  <c r="A27" i="1"/>
  <c r="M106" i="12"/>
  <c r="M99" i="12"/>
  <c r="M8" i="12"/>
  <c r="AF110" i="12"/>
  <c r="M75" i="12"/>
  <c r="M71" i="12" s="1"/>
  <c r="G63" i="12"/>
  <c r="M49" i="12"/>
  <c r="M48" i="12" s="1"/>
  <c r="J41" i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9" i="1"/>
  <c r="J55" i="1"/>
  <c r="J56" i="1"/>
  <c r="J58" i="1"/>
  <c r="J54" i="1"/>
  <c r="G28" i="1"/>
  <c r="G27" i="1" s="1"/>
  <c r="G29" i="1" s="1"/>
  <c r="A28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AF546B9C-0595-4BD7-9460-9FF3D69DD1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5375BA-D5EC-4D29-ACDE-F865C85D7BA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<sst xmlns="http://schemas.openxmlformats.org/spreadsheetml/2006/main" count="689" uniqueCount="290">
  <si>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</si>
  <si>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</si>
  <si>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</si>
  <si>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</si>
  <si>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</si>
  <si>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</si>
  <si>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</si>
  <si>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</si>
  <si>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</si>
  <si>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</si>
  <si>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</si>
  <si>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</si>
  <si>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</si>
  <si>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</si>
  <si>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</si>
  <si>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</si>
  <si>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</si>
  <si>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</si>
  <si>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</si>
  <si>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</si>
  <si>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</si>
  <si>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</si>
  <si>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</si>
  <si>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</si>
  <si>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</si>
  <si>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</si>
  <si>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</si>
  <si>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</si>
  <si>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</si>
  <si>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</si>
  <si>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</si>
  <si>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</si>
  <si>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</si>
  <si>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</si>
  <si>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</si>
  <si>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</si>
  <si>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</si>
  <si>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</si>
  <si>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</si>
  <si>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</si>
  <si>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</si>
  <si>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</si>
  <si>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</si>
  <si>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610</t>
  </si>
  <si>
    <t>Přeložky rozvodů plynu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</si>
  <si>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</si>
  <si>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</si>
  <si>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</si>
  <si>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</si>
  <si>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</si>
  <si>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</si>
  <si>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</si>
  <si>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</si>
  <si>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</si>
  <si>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IO 610 - Přeložky rozvodů plynu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</si>
  <si>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</si>
  <si>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</si>
  <si>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</si>
  <si>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</si>
  <si>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1</t>
  </si>
  <si>
    <t>Zemní práce</t>
  </si>
  <si>
    <t>87</t>
  </si>
  <si>
    <t>Potrubí z trub z plastických hmot</t>
  </si>
  <si>
    <t>96</t>
  </si>
  <si>
    <t>Bourání konstrukcí</t>
  </si>
  <si>
    <t>99</t>
  </si>
  <si>
    <t>Staveništní přesun hmot</t>
  </si>
  <si>
    <t>723</t>
  </si>
  <si>
    <t>Vnitřní plynovod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</si>
  <si>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</si>
  <si>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</si>
  <si>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</si>
  <si>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</si>
  <si>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</si>
  <si>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</si>
  <si>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</si>
  <si>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</si>
  <si>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</si>
  <si>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</si>
  <si>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</si>
  <si>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</si>
  <si>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</si>
  <si>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</si>
  <si>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</si>
  <si>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</si>
  <si>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</si>
  <si>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</si>
  <si>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</si>
  <si>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</si>
  <si>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</si>
  <si>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</si>
  <si>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</si>
  <si>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</si>
  <si>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</si>
  <si>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</si>
  <si>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</si>
  <si>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</si>
  <si>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</si>
  <si>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</si>
  <si>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</si>
  <si>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</si>
  <si>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</si>
  <si>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</si>
  <si>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</si>
  <si>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</si>
  <si>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</si>
  <si>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20/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</si>
  <si>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</si>
  <si>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</si>
  <si>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</si>
  <si>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</si>
  <si>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(1,5*2,0)*8</t>
  </si>
  <si>
    <t>VV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</si>
  <si>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</si>
  <si>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</si>
  <si>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</si>
  <si>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121,0*0,8*1,5</t>
  </si>
  <si>
    <t>132201219R00</t>
  </si>
  <si>
    <t xml:space="preserve">Hloubení rýh šířky přes 60 do 200 cm příplatek za lepivost, v hornině 3,  </t>
  </si>
  <si>
    <t>145,2/2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</si>
  <si>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</si>
  <si>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</si>
  <si>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</si>
  <si>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</si>
  <si>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121,0*1,5*2+0,8*1,5*2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</si>
  <si>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</si>
  <si>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</si>
  <si>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</si>
  <si>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</si>
  <si>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</si>
  <si>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</si>
  <si>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</si>
  <si>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</si>
  <si>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</si>
  <si>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145,2-87,12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</si>
  <si>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</si>
  <si>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</si>
  <si>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</si>
  <si>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</si>
  <si>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</si>
  <si>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145,2-48,4-9,68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</si>
  <si>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</si>
  <si>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</si>
  <si>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</si>
  <si>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</si>
  <si>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</si>
  <si>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</si>
  <si>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</si>
  <si>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</si>
  <si>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</si>
  <si>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121,0*0,1*0,8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</si>
  <si>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</si>
  <si>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</si>
  <si>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</si>
  <si>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</si>
  <si>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</si>
  <si>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711541164R00</t>
  </si>
  <si>
    <t>Provedení izolace potrubí, nádrží, stok a šachet pásy přitavením NAIP (natavitelný asfaltový izolační pás)</t>
  </si>
  <si>
    <t>800-711</t>
  </si>
  <si>
    <t>175101101P</t>
  </si>
  <si>
    <t>Obsyp potrubí bez prohození sypaniny, s dodáním písku</t>
  </si>
  <si>
    <t>Vlastní</t>
  </si>
  <si>
    <t>121,0*0,8*0,5</t>
  </si>
  <si>
    <t>vytlačená zemina : -(121,0/100*3,46)</t>
  </si>
  <si>
    <t>909      R00</t>
  </si>
  <si>
    <t>Hzs-nezmeritelne stavebni prace</t>
  </si>
  <si>
    <t>h</t>
  </si>
  <si>
    <t>Prav.M</t>
  </si>
  <si>
    <t>HZS</t>
  </si>
  <si>
    <t>POL10_</t>
  </si>
  <si>
    <t>Stavební přípomoce.</t>
  </si>
  <si>
    <t>POP</t>
  </si>
  <si>
    <t>62833159R</t>
  </si>
  <si>
    <t>pás izolační z oxidovaného asfaltu natavitelný; nosná vložka skelná tkanina; horní strana jemný minerální posyp; spodní strana PE fólie, jemný minerální posyp; tl. 4,0 mm</t>
  </si>
  <si>
    <t>SPCM</t>
  </si>
  <si>
    <t>Specifikace</t>
  </si>
  <si>
    <t>POL3_</t>
  </si>
  <si>
    <t>3,0*1,15</t>
  </si>
  <si>
    <t>871371121R00</t>
  </si>
  <si>
    <t>Montáž potrubí z plastických hmot z tlakových trubek polyetylenových, vnějšího průměru 315 mm</t>
  </si>
  <si>
    <t>877372121R00</t>
  </si>
  <si>
    <t>Montáž elektrotvarovek Přirážka za 1 spoj elektrotvarovky, vnějšího průměru 315 mm</t>
  </si>
  <si>
    <t>kus</t>
  </si>
  <si>
    <t>4*2</t>
  </si>
  <si>
    <t>2*2</t>
  </si>
  <si>
    <t>20*2</t>
  </si>
  <si>
    <t>230230021R00</t>
  </si>
  <si>
    <t>Hlavní tlaková zkouška vzduchem 0,6 MPa, DN 200</t>
  </si>
  <si>
    <t>723-1.8.1</t>
  </si>
  <si>
    <t>Napojení na stávající potrubí ocelové (v zemi) DN 200</t>
  </si>
  <si>
    <t>Indiv</t>
  </si>
  <si>
    <t>87-1.13</t>
  </si>
  <si>
    <t>Revize</t>
  </si>
  <si>
    <t>kpl</t>
  </si>
  <si>
    <t>87-1.1</t>
  </si>
  <si>
    <t>Dodávka: Trubka plyn SDR11, PN16, 250x22,7 mm, barva oranžovo-žlutá</t>
  </si>
  <si>
    <t>87-1.3.1</t>
  </si>
  <si>
    <t>Dodávka: Koleno 90° elektrosvařovací ELGEF Plus d 250 mm</t>
  </si>
  <si>
    <t>87-1.3.2</t>
  </si>
  <si>
    <t>Dodávka: Elektro přechodka  PE/ocel d 250/dn200</t>
  </si>
  <si>
    <t>87-1.3.3</t>
  </si>
  <si>
    <t>Dodávka: Elektrospojka d 250 mm SDR 11 PE 100 ELGEF Plus</t>
  </si>
  <si>
    <t>969011141R00</t>
  </si>
  <si>
    <t>Vybourání vodovodního, plynového a podobného vedení DN do 200 mm</t>
  </si>
  <si>
    <t>801-3</t>
  </si>
  <si>
    <t>včetně pomocného lešení o výšce podlahy do 1900 mm a pro zatížení do 1,5 kPa  (150 kg/m2),</t>
  </si>
  <si>
    <t>vč.odstranění povrchových znaků rušeného plynovodu</t>
  </si>
  <si>
    <t>96-1.5</t>
  </si>
  <si>
    <t>D+M Zhotovení prostupu D200 přes žb stěnu stávajícího objektu H tl. 350 mm, vč.opravy a napojení hydroizolace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</si>
  <si>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</si>
  <si>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</si>
  <si>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</si>
  <si>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</si>
  <si>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</si>
  <si>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</si>
  <si>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713571114RU1</t>
  </si>
  <si>
    <t>Požárně ochranná manžeta EI 90, D 90 mm</t>
  </si>
  <si>
    <t>800-713</t>
  </si>
  <si>
    <t>713571116RU1</t>
  </si>
  <si>
    <t>Požárně ochranná manžeta EI 90, D 125 mm</t>
  </si>
  <si>
    <t>713571118RU1</t>
  </si>
  <si>
    <t>Požárně ochranná manžeta EI 90, D 160 mm</t>
  </si>
  <si>
    <t>723150314R00</t>
  </si>
  <si>
    <t>Potrubí ocelové hladké černé svařované D 89 mm, s 3,6 mm</t>
  </si>
  <si>
    <t>800-721</t>
  </si>
  <si>
    <t>vč.tvarovek</t>
  </si>
  <si>
    <t>723150316R00</t>
  </si>
  <si>
    <t>Potrubí ocelové hladké černé svařované D 133 mm, s 4,5 mm</t>
  </si>
  <si>
    <t>723150317R00</t>
  </si>
  <si>
    <t>Potrubí ocelové hladké černé svařované D 159 mm, s 4,5 mm</t>
  </si>
  <si>
    <t>732199100RM1</t>
  </si>
  <si>
    <t>Montáž orientačních štítků s dodávkou orientačního štítku</t>
  </si>
  <si>
    <t>soubor</t>
  </si>
  <si>
    <t>800-731</t>
  </si>
  <si>
    <t>783426160R00</t>
  </si>
  <si>
    <t>Nátěry potrubí a armatur syntetické potrubí, do DN 150 mm, dvojnásobné se základním nátěrem</t>
  </si>
  <si>
    <t>800-783</t>
  </si>
  <si>
    <t>na vzduchu schnoucí</t>
  </si>
  <si>
    <t>230230017R00</t>
  </si>
  <si>
    <t>Hlavní tlaková zkouška vzduchem 0,6 MPa, DN 80</t>
  </si>
  <si>
    <t>230230019R00</t>
  </si>
  <si>
    <t>Hlavní tlaková zkouška vzduchem 0,6 MPa, DN 125</t>
  </si>
  <si>
    <t>230230020R00</t>
  </si>
  <si>
    <t>Hlavní tlaková zkouška vzduchem 0,6 MPa, DN 150</t>
  </si>
  <si>
    <t>723-1.4.3</t>
  </si>
  <si>
    <t>D+M  Izolační spoj na ocelovém potrubí DN150 (např.spoj SHD fy.Fastra nebo rovnocenný)</t>
  </si>
  <si>
    <t>723-1.8.2</t>
  </si>
  <si>
    <t>D+M Napojení na stávající potrubí ocelové (v zemi) DN 150</t>
  </si>
  <si>
    <t>723-1.9</t>
  </si>
  <si>
    <t>D+M Napojení na stávající potrubí ocelové (vstupní místnost obj.H) DN 125</t>
  </si>
  <si>
    <t>723-1.9b</t>
  </si>
  <si>
    <t>D+M Napojení na stávající potrubí ocelové (vstupní místnost obj.H) DN 80</t>
  </si>
  <si>
    <t>767990010RA0</t>
  </si>
  <si>
    <t>Ostatní atypické kovové prvky do 5 kg/kus</t>
  </si>
  <si>
    <t>kg</t>
  </si>
  <si>
    <t>AP-PSV</t>
  </si>
  <si>
    <t>Agregovaná položka</t>
  </si>
  <si>
    <t>POL2_</t>
  </si>
  <si>
    <t>Uchycení potrubí systémové.</t>
  </si>
  <si>
    <t>55162531R</t>
  </si>
  <si>
    <t>souprava izolační pro prostup potrubí; d 160 - 165 mm; složení těsnění pryž, bitumenová manžeta, převlečná matice plast</t>
  </si>
  <si>
    <t>723-1.7a</t>
  </si>
  <si>
    <t>souprava izolační pro prostup potrubí; DN125 mm; složení těsnění pryž, bitumenová manžeta, převlečná matice plast</t>
  </si>
  <si>
    <t>723-1.7b</t>
  </si>
  <si>
    <t>souprava izolační pro prostup potrubí; DN80 mm; složení těsnění pryž, bitumenová manžeta, převlečná matice plast</t>
  </si>
  <si>
    <t>998723203R00</t>
  </si>
  <si>
    <t>Přesun hmot pro vnitřní plynovod v objektech výšky do 24 m</t>
  </si>
  <si>
    <t>vodorovně do 50 m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</si>
  <si>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</si>
  <si>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</si>
  <si>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</si>
  <si>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</si>
  <si>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</si>
  <si>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</si>
  <si>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</si>
  <si>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</si>
  <si>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</si>
  <si>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</si>
  <si>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</si>
  <si>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</si>
  <si>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</si>
  <si>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005111021R</t>
  </si>
  <si>
    <t>Vytyčení inženýrských sítí</t>
  </si>
  <si>
    <t>Soubor</t>
  </si>
  <si>
    <t>VRN</t>
  </si>
  <si>
    <t>POL99_8</t>
  </si>
  <si>
    <t>005111021RP</t>
  </si>
  <si>
    <t>Zaměření skutečného stavu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</si>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</sst>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44lIgnPbnIxdrfabC/+MomoODWEYu56Vd65WAlNFeCcDaBtx8BB34PDJpnO6Pi5ZNGLD1j1A5ll5VUH+e4wNDQ==" saltValue="lgCQPk7hAt6QcUgjKEc+9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47</v>
      </c>
      <c r="E2" s="241" t="s">
        <v>48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4" t="s">
        <v>44</v>
      </c>
      <c r="F3" s="245"/>
      <c r="G3" s="245"/>
      <c r="H3" s="245"/>
      <c r="I3" s="245"/>
      <c r="J3" s="246"/>
    </row>
    <row r="4" spans="1:15" ht="23.25" customHeight="1" x14ac:dyDescent="0.2">
      <c r="A4" s="76">
        <v>1431</v>
      </c>
      <c r="B4" s="82" t="s">
        <v>46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SUMIF(F53:F59,A16,I53:I59)+SUMIF(F53:F59,"PSU",I53:I59)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SUMIF(F53:F59,A17,I53:I59)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SUMIF(F53:F59,A18,I53:I59)</f>
        <v>0</v>
      </c>
      <c r="J18" s="214"/>
    </row>
    <row r="19" spans="1:10" ht="23.25" customHeight="1" x14ac:dyDescent="0.2">
      <c r="A19" s="144" t="s">
        <v>72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SUMIF(F53:F59,A19,I53:I59)</f>
        <v>0</v>
      </c>
      <c r="J19" s="214"/>
    </row>
    <row r="20" spans="1:10" ht="23.25" customHeight="1" x14ac:dyDescent="0.2">
      <c r="A20" s="144" t="s">
        <v>73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SUMIF(F53:F59,A20,I53:I59)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49</v>
      </c>
      <c r="C39" s="203"/>
      <c r="D39" s="203"/>
      <c r="E39" s="203"/>
      <c r="F39" s="101">
        <f>'IO 610 IO 610 Pol'!AE110</f>
        <v>0</v>
      </c>
      <c r="G39" s="102">
        <f>'IO 610 IO 610 Pol'!AF110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50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43</v>
      </c>
      <c r="C41" s="204" t="s">
        <v>44</v>
      </c>
      <c r="D41" s="204"/>
      <c r="E41" s="204"/>
      <c r="F41" s="107">
        <f>'IO 610 IO 610 Pol'!AE110</f>
        <v>0</v>
      </c>
      <c r="G41" s="108">
        <f>'IO 610 IO 610 Pol'!AF110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'IO 610 IO 610 Pol'!AE110</f>
        <v>0</v>
      </c>
      <c r="G42" s="103">
        <f>'IO 610 IO 610 Pol'!AF110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51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x14ac:dyDescent="0.2">
      <c r="B46" s="202" t="s">
        <v>55</v>
      </c>
      <c r="C46" s="202"/>
      <c r="D46" s="202"/>
      <c r="E46" s="202"/>
      <c r="F46" s="202"/>
      <c r="G46" s="202"/>
      <c r="H46" s="202"/>
      <c r="I46" s="202"/>
      <c r="J46" s="202"/>
      <c r="AZ46" s="125" t="str">
        <f>B46</f>
        <v>V délce potrubí je započítán prořez 10 %.</v>
      </c>
    </row>
    <row r="47" spans="1:52" ht="25.5" x14ac:dyDescent="0.2">
      <c r="B47" s="202" t="s">
        <v>56</v>
      </c>
      <c r="C47" s="202"/>
      <c r="D47" s="202"/>
      <c r="E47" s="202"/>
      <c r="F47" s="202"/>
      <c r="G47" s="202"/>
      <c r="H47" s="202"/>
      <c r="I47" s="202"/>
      <c r="J47" s="202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57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59</v>
      </c>
      <c r="C53" s="200" t="s">
        <v>60</v>
      </c>
      <c r="D53" s="201"/>
      <c r="E53" s="201"/>
      <c r="F53" s="140" t="s">
        <v>24</v>
      </c>
      <c r="G53" s="141"/>
      <c r="H53" s="141"/>
      <c r="I53" s="141">
        <f>'IO 610 IO 610 Pol'!G8</f>
        <v>0</v>
      </c>
      <c r="J53" s="138" t="str">
        <f>IF(I60=0,"",I53/I60*100)</f>
        <v/>
      </c>
    </row>
    <row r="54" spans="1:10" ht="36.75" customHeight="1" x14ac:dyDescent="0.2">
      <c r="A54" s="129"/>
      <c r="B54" s="134" t="s">
        <v>61</v>
      </c>
      <c r="C54" s="200" t="s">
        <v>62</v>
      </c>
      <c r="D54" s="201"/>
      <c r="E54" s="201"/>
      <c r="F54" s="140" t="s">
        <v>24</v>
      </c>
      <c r="G54" s="141"/>
      <c r="H54" s="141"/>
      <c r="I54" s="141">
        <f>'IO 610 IO 610 Pol'!G48</f>
        <v>0</v>
      </c>
      <c r="J54" s="138" t="str">
        <f>IF(I60=0,"",I54/I60*100)</f>
        <v/>
      </c>
    </row>
    <row r="55" spans="1:10" ht="36.75" customHeight="1" x14ac:dyDescent="0.2">
      <c r="A55" s="129"/>
      <c r="B55" s="134" t="s">
        <v>63</v>
      </c>
      <c r="C55" s="200" t="s">
        <v>64</v>
      </c>
      <c r="D55" s="201"/>
      <c r="E55" s="201"/>
      <c r="F55" s="140" t="s">
        <v>24</v>
      </c>
      <c r="G55" s="141"/>
      <c r="H55" s="141"/>
      <c r="I55" s="141">
        <f>'IO 610 IO 610 Pol'!G63</f>
        <v>0</v>
      </c>
      <c r="J55" s="138" t="str">
        <f>IF(I60=0,"",I55/I60*100)</f>
        <v/>
      </c>
    </row>
    <row r="56" spans="1:10" ht="36.75" customHeight="1" x14ac:dyDescent="0.2">
      <c r="A56" s="129"/>
      <c r="B56" s="134" t="s">
        <v>65</v>
      </c>
      <c r="C56" s="200" t="s">
        <v>66</v>
      </c>
      <c r="D56" s="201"/>
      <c r="E56" s="201"/>
      <c r="F56" s="140" t="s">
        <v>24</v>
      </c>
      <c r="G56" s="141"/>
      <c r="H56" s="141"/>
      <c r="I56" s="141">
        <f>'IO 610 IO 610 Pol'!G68</f>
        <v>0</v>
      </c>
      <c r="J56" s="138" t="str">
        <f>IF(I60=0,"",I56/I60*100)</f>
        <v/>
      </c>
    </row>
    <row r="57" spans="1:10" ht="36.75" customHeight="1" x14ac:dyDescent="0.2">
      <c r="A57" s="129"/>
      <c r="B57" s="134" t="s">
        <v>67</v>
      </c>
      <c r="C57" s="200" t="s">
        <v>68</v>
      </c>
      <c r="D57" s="201"/>
      <c r="E57" s="201"/>
      <c r="F57" s="140" t="s">
        <v>25</v>
      </c>
      <c r="G57" s="141"/>
      <c r="H57" s="141"/>
      <c r="I57" s="141">
        <f>'IO 610 IO 610 Pol'!G71</f>
        <v>0</v>
      </c>
      <c r="J57" s="138" t="str">
        <f>IF(I60=0,"",I57/I60*100)</f>
        <v/>
      </c>
    </row>
    <row r="58" spans="1:10" ht="36.75" customHeight="1" x14ac:dyDescent="0.2">
      <c r="A58" s="129"/>
      <c r="B58" s="134" t="s">
        <v>69</v>
      </c>
      <c r="C58" s="200" t="s">
        <v>70</v>
      </c>
      <c r="D58" s="201"/>
      <c r="E58" s="201"/>
      <c r="F58" s="140" t="s">
        <v>71</v>
      </c>
      <c r="G58" s="141"/>
      <c r="H58" s="141"/>
      <c r="I58" s="141">
        <f>'IO 610 IO 610 Pol'!G99</f>
        <v>0</v>
      </c>
      <c r="J58" s="138" t="str">
        <f>IF(I60=0,"",I58/I60*100)</f>
        <v/>
      </c>
    </row>
    <row r="59" spans="1:10" ht="36.75" customHeight="1" x14ac:dyDescent="0.2">
      <c r="A59" s="129"/>
      <c r="B59" s="134" t="s">
        <v>72</v>
      </c>
      <c r="C59" s="200" t="s">
        <v>27</v>
      </c>
      <c r="D59" s="201"/>
      <c r="E59" s="201"/>
      <c r="F59" s="140" t="s">
        <v>72</v>
      </c>
      <c r="G59" s="141"/>
      <c r="H59" s="141"/>
      <c r="I59" s="141">
        <f>'IO 610 IO 610 Pol'!G106</f>
        <v>0</v>
      </c>
      <c r="J59" s="138" t="str">
        <f>IF(I60=0,"",I59/I60*100)</f>
        <v/>
      </c>
    </row>
    <row r="60" spans="1:10" ht="25.5" customHeight="1" x14ac:dyDescent="0.2">
      <c r="A60" s="130"/>
      <c r="B60" s="135" t="s">
        <v>1</v>
      </c>
      <c r="C60" s="136"/>
      <c r="D60" s="137"/>
      <c r="E60" s="137"/>
      <c r="F60" s="142"/>
      <c r="G60" s="143"/>
      <c r="H60" s="143"/>
      <c r="I60" s="143">
        <f>SUM(I53:I59)</f>
        <v>0</v>
      </c>
      <c r="J60" s="139">
        <f>SUM(J53:J59)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sheetProtection algorithmName="SHA-512" hashValue="Ida2p/eY+fXM+TgZf34muPmVDsY5kisHcDdQTJ8u7qBOScUf1/KUAcxkLylgY/8xqfhDOq9EJkDDG5UF6DngtQ==" saltValue="eMDj3dxU0cp7fcgDmdfhF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C59:E59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RoEn58C7a7sIG0PUtryzya1wgwoHDyf7ZnlBKl8bJfp4fUlEKaGmUp2L0oXQ+TYVCUb368IBi5VcU6hyxudPNg==" saltValue="Z2ZBdwa7OTNDXZQ6C2OJD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43E19-EEBB-46D7-8958-FB4E0FC4E79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4" t="s">
        <v>74</v>
      </c>
      <c r="B1" s="264"/>
      <c r="C1" s="264"/>
      <c r="D1" s="264"/>
      <c r="E1" s="264"/>
      <c r="F1" s="264"/>
      <c r="G1" s="264"/>
      <c r="AG1" t="s">
        <v>75</v>
      </c>
    </row>
    <row r="2" spans="1:60" ht="24.95" customHeight="1" x14ac:dyDescent="0.2">
      <c r="A2" s="145" t="s">
        <v>7</v>
      </c>
      <c r="B2" s="49" t="s">
        <v>47</v>
      </c>
      <c r="C2" s="265" t="s">
        <v>48</v>
      </c>
      <c r="D2" s="266"/>
      <c r="E2" s="266"/>
      <c r="F2" s="266"/>
      <c r="G2" s="267"/>
      <c r="AG2" t="s">
        <v>76</v>
      </c>
    </row>
    <row r="3" spans="1:60" ht="24.95" customHeight="1" x14ac:dyDescent="0.2">
      <c r="A3" s="145" t="s">
        <v>8</v>
      </c>
      <c r="B3" s="49" t="s">
        <v>43</v>
      </c>
      <c r="C3" s="265" t="s">
        <v>44</v>
      </c>
      <c r="D3" s="266"/>
      <c r="E3" s="266"/>
      <c r="F3" s="266"/>
      <c r="G3" s="267"/>
      <c r="AC3" s="127" t="s">
        <v>76</v>
      </c>
      <c r="AG3" t="s">
        <v>77</v>
      </c>
    </row>
    <row r="4" spans="1:60" ht="24.95" customHeight="1" x14ac:dyDescent="0.2">
      <c r="A4" s="146" t="s">
        <v>9</v>
      </c>
      <c r="B4" s="147" t="s">
        <v>43</v>
      </c>
      <c r="C4" s="268" t="s">
        <v>44</v>
      </c>
      <c r="D4" s="269"/>
      <c r="E4" s="269"/>
      <c r="F4" s="269"/>
      <c r="G4" s="270"/>
      <c r="AG4" t="s">
        <v>78</v>
      </c>
    </row>
    <row r="5" spans="1:60" x14ac:dyDescent="0.2">
      <c r="D5" s="10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  <c r="X6" s="152" t="s">
        <v>99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100</v>
      </c>
      <c r="B8" s="169" t="s">
        <v>59</v>
      </c>
      <c r="C8" s="191" t="s">
        <v>60</v>
      </c>
      <c r="D8" s="170"/>
      <c r="E8" s="171"/>
      <c r="F8" s="172"/>
      <c r="G8" s="172">
        <f>SUMIF(AG9:AG47,"&lt;&gt;NOR",G9:G47)</f>
        <v>0</v>
      </c>
      <c r="H8" s="172"/>
      <c r="I8" s="172">
        <f>SUM(I9:I47)</f>
        <v>0</v>
      </c>
      <c r="J8" s="172"/>
      <c r="K8" s="172">
        <f>SUM(K9:K47)</f>
        <v>0</v>
      </c>
      <c r="L8" s="172"/>
      <c r="M8" s="172">
        <f>SUM(M9:M47)</f>
        <v>0</v>
      </c>
      <c r="N8" s="172"/>
      <c r="O8" s="172">
        <f>SUM(O9:O47)</f>
        <v>93.85</v>
      </c>
      <c r="P8" s="172"/>
      <c r="Q8" s="172">
        <f>SUM(Q9:Q47)</f>
        <v>0</v>
      </c>
      <c r="R8" s="172"/>
      <c r="S8" s="172"/>
      <c r="T8" s="173"/>
      <c r="U8" s="167"/>
      <c r="V8" s="167">
        <f>SUM(V9:V47)</f>
        <v>419.44000000000005</v>
      </c>
      <c r="W8" s="167"/>
      <c r="X8" s="167"/>
      <c r="AG8" t="s">
        <v>101</v>
      </c>
    </row>
    <row r="9" spans="1:60" outlineLevel="1" x14ac:dyDescent="0.2">
      <c r="A9" s="174">
        <v>1</v>
      </c>
      <c r="B9" s="175" t="s">
        <v>102</v>
      </c>
      <c r="C9" s="192" t="s">
        <v>103</v>
      </c>
      <c r="D9" s="176" t="s">
        <v>104</v>
      </c>
      <c r="E9" s="177">
        <v>24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 t="s">
        <v>105</v>
      </c>
      <c r="S9" s="179" t="s">
        <v>106</v>
      </c>
      <c r="T9" s="180" t="s">
        <v>106</v>
      </c>
      <c r="U9" s="163">
        <v>1.7629999999999999</v>
      </c>
      <c r="V9" s="163">
        <f>ROUND(E9*U9,2)</f>
        <v>42.31</v>
      </c>
      <c r="W9" s="163"/>
      <c r="X9" s="163" t="s">
        <v>107</v>
      </c>
      <c r="Y9" s="153"/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62" t="s">
        <v>109</v>
      </c>
      <c r="D10" s="263"/>
      <c r="E10" s="263"/>
      <c r="F10" s="263"/>
      <c r="G10" s="2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3"/>
      <c r="Z10" s="153"/>
      <c r="AA10" s="153"/>
      <c r="AB10" s="153"/>
      <c r="AC10" s="153"/>
      <c r="AD10" s="153"/>
      <c r="AE10" s="153"/>
      <c r="AF10" s="153"/>
      <c r="AG10" s="153" t="s">
        <v>110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Příplatek k cenám hloubených vykopávek za ztížení vykopávky v blízkosti podzemního vedení nebo výbušnin pro jakoukoliv třídu horniny.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3" t="s">
        <v>111</v>
      </c>
      <c r="D11" s="165"/>
      <c r="E11" s="166">
        <v>24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112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2</v>
      </c>
      <c r="B12" s="175" t="s">
        <v>113</v>
      </c>
      <c r="C12" s="192" t="s">
        <v>114</v>
      </c>
      <c r="D12" s="176" t="s">
        <v>104</v>
      </c>
      <c r="E12" s="177">
        <v>145.19999999999999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 t="s">
        <v>105</v>
      </c>
      <c r="S12" s="179" t="s">
        <v>106</v>
      </c>
      <c r="T12" s="180" t="s">
        <v>106</v>
      </c>
      <c r="U12" s="163">
        <v>0.2</v>
      </c>
      <c r="V12" s="163">
        <f>ROUND(E12*U12,2)</f>
        <v>29.04</v>
      </c>
      <c r="W12" s="163"/>
      <c r="X12" s="163" t="s">
        <v>107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33.75" outlineLevel="1" x14ac:dyDescent="0.2">
      <c r="A13" s="160"/>
      <c r="B13" s="161"/>
      <c r="C13" s="262" t="s">
        <v>115</v>
      </c>
      <c r="D13" s="263"/>
      <c r="E13" s="263"/>
      <c r="F13" s="263"/>
      <c r="G13" s="2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110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81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3" t="s">
        <v>116</v>
      </c>
      <c r="D14" s="165"/>
      <c r="E14" s="166">
        <v>145.19999999999999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3"/>
      <c r="Z14" s="153"/>
      <c r="AA14" s="153"/>
      <c r="AB14" s="153"/>
      <c r="AC14" s="153"/>
      <c r="AD14" s="153"/>
      <c r="AE14" s="153"/>
      <c r="AF14" s="153"/>
      <c r="AG14" s="153" t="s">
        <v>112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4">
        <v>3</v>
      </c>
      <c r="B15" s="175" t="s">
        <v>117</v>
      </c>
      <c r="C15" s="192" t="s">
        <v>118</v>
      </c>
      <c r="D15" s="176" t="s">
        <v>104</v>
      </c>
      <c r="E15" s="177">
        <v>72.599999999999994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 t="s">
        <v>105</v>
      </c>
      <c r="S15" s="179" t="s">
        <v>106</v>
      </c>
      <c r="T15" s="180" t="s">
        <v>106</v>
      </c>
      <c r="U15" s="163">
        <v>8.4000000000000005E-2</v>
      </c>
      <c r="V15" s="163">
        <f>ROUND(E15*U15,2)</f>
        <v>6.1</v>
      </c>
      <c r="W15" s="163"/>
      <c r="X15" s="163" t="s">
        <v>107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33.75" outlineLevel="1" x14ac:dyDescent="0.2">
      <c r="A16" s="160"/>
      <c r="B16" s="161"/>
      <c r="C16" s="262" t="s">
        <v>115</v>
      </c>
      <c r="D16" s="263"/>
      <c r="E16" s="263"/>
      <c r="F16" s="263"/>
      <c r="G16" s="2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81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3" t="s">
        <v>119</v>
      </c>
      <c r="D17" s="165"/>
      <c r="E17" s="166">
        <v>72.599999999999994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112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74">
        <v>4</v>
      </c>
      <c r="B18" s="175" t="s">
        <v>120</v>
      </c>
      <c r="C18" s="192" t="s">
        <v>121</v>
      </c>
      <c r="D18" s="176" t="s">
        <v>122</v>
      </c>
      <c r="E18" s="177">
        <v>365.4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9.8999999999999999E-4</v>
      </c>
      <c r="O18" s="179">
        <f>ROUND(E18*N18,2)</f>
        <v>0.36</v>
      </c>
      <c r="P18" s="179">
        <v>0</v>
      </c>
      <c r="Q18" s="179">
        <f>ROUND(E18*P18,2)</f>
        <v>0</v>
      </c>
      <c r="R18" s="179" t="s">
        <v>105</v>
      </c>
      <c r="S18" s="179" t="s">
        <v>106</v>
      </c>
      <c r="T18" s="180" t="s">
        <v>106</v>
      </c>
      <c r="U18" s="163">
        <v>0.23599999999999999</v>
      </c>
      <c r="V18" s="163">
        <f>ROUND(E18*U18,2)</f>
        <v>86.23</v>
      </c>
      <c r="W18" s="163"/>
      <c r="X18" s="163" t="s">
        <v>107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108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62" t="s">
        <v>123</v>
      </c>
      <c r="D19" s="263"/>
      <c r="E19" s="263"/>
      <c r="F19" s="263"/>
      <c r="G19" s="2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110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3" t="s">
        <v>124</v>
      </c>
      <c r="D20" s="165"/>
      <c r="E20" s="166">
        <v>365.4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53"/>
      <c r="Z20" s="153"/>
      <c r="AA20" s="153"/>
      <c r="AB20" s="153"/>
      <c r="AC20" s="153"/>
      <c r="AD20" s="153"/>
      <c r="AE20" s="153"/>
      <c r="AF20" s="153"/>
      <c r="AG20" s="153" t="s">
        <v>112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5</v>
      </c>
      <c r="B21" s="175" t="s">
        <v>125</v>
      </c>
      <c r="C21" s="192" t="s">
        <v>126</v>
      </c>
      <c r="D21" s="176" t="s">
        <v>122</v>
      </c>
      <c r="E21" s="177">
        <v>365.4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 t="s">
        <v>105</v>
      </c>
      <c r="S21" s="179" t="s">
        <v>106</v>
      </c>
      <c r="T21" s="180" t="s">
        <v>106</v>
      </c>
      <c r="U21" s="163">
        <v>7.0000000000000007E-2</v>
      </c>
      <c r="V21" s="163">
        <f>ROUND(E21*U21,2)</f>
        <v>25.58</v>
      </c>
      <c r="W21" s="163"/>
      <c r="X21" s="163" t="s">
        <v>107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62" t="s">
        <v>127</v>
      </c>
      <c r="D22" s="263"/>
      <c r="E22" s="263"/>
      <c r="F22" s="263"/>
      <c r="G22" s="2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6</v>
      </c>
      <c r="B23" s="175" t="s">
        <v>128</v>
      </c>
      <c r="C23" s="192" t="s">
        <v>129</v>
      </c>
      <c r="D23" s="176" t="s">
        <v>104</v>
      </c>
      <c r="E23" s="177">
        <v>145.19999999999999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 t="s">
        <v>105</v>
      </c>
      <c r="S23" s="179" t="s">
        <v>106</v>
      </c>
      <c r="T23" s="180" t="s">
        <v>106</v>
      </c>
      <c r="U23" s="163">
        <v>0.34499999999999997</v>
      </c>
      <c r="V23" s="163">
        <f>ROUND(E23*U23,2)</f>
        <v>50.09</v>
      </c>
      <c r="W23" s="163"/>
      <c r="X23" s="163" t="s">
        <v>107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262" t="s">
        <v>130</v>
      </c>
      <c r="D24" s="263"/>
      <c r="E24" s="263"/>
      <c r="F24" s="263"/>
      <c r="G24" s="2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3"/>
      <c r="Z24" s="153"/>
      <c r="AA24" s="153"/>
      <c r="AB24" s="153"/>
      <c r="AC24" s="153"/>
      <c r="AD24" s="153"/>
      <c r="AE24" s="153"/>
      <c r="AF24" s="153"/>
      <c r="AG24" s="153" t="s">
        <v>110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81" t="str">
        <f>C24</f>
        <v>bez naložení do dopravní nádoby, ale s vyprázdněním dopravní nádoby na hromadu nebo na dopravní prostředek,</v>
      </c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74">
        <v>7</v>
      </c>
      <c r="B25" s="175" t="s">
        <v>131</v>
      </c>
      <c r="C25" s="192" t="s">
        <v>132</v>
      </c>
      <c r="D25" s="176" t="s">
        <v>104</v>
      </c>
      <c r="E25" s="177">
        <v>58.08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105</v>
      </c>
      <c r="S25" s="179" t="s">
        <v>106</v>
      </c>
      <c r="T25" s="180" t="s">
        <v>106</v>
      </c>
      <c r="U25" s="163">
        <v>1.0999999999999999E-2</v>
      </c>
      <c r="V25" s="163">
        <f>ROUND(E25*U25,2)</f>
        <v>0.64</v>
      </c>
      <c r="W25" s="163"/>
      <c r="X25" s="163" t="s">
        <v>107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62" t="s">
        <v>133</v>
      </c>
      <c r="D26" s="263"/>
      <c r="E26" s="263"/>
      <c r="F26" s="263"/>
      <c r="G26" s="2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3" t="s">
        <v>134</v>
      </c>
      <c r="D27" s="165"/>
      <c r="E27" s="166">
        <v>58.08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3"/>
      <c r="Z27" s="153"/>
      <c r="AA27" s="153"/>
      <c r="AB27" s="153"/>
      <c r="AC27" s="153"/>
      <c r="AD27" s="153"/>
      <c r="AE27" s="153"/>
      <c r="AF27" s="153"/>
      <c r="AG27" s="153" t="s">
        <v>112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82">
        <v>8</v>
      </c>
      <c r="B28" s="183" t="s">
        <v>135</v>
      </c>
      <c r="C28" s="194" t="s">
        <v>136</v>
      </c>
      <c r="D28" s="184" t="s">
        <v>104</v>
      </c>
      <c r="E28" s="185">
        <v>58.08</v>
      </c>
      <c r="F28" s="186"/>
      <c r="G28" s="187">
        <f>ROUND(E28*F28,2)</f>
        <v>0</v>
      </c>
      <c r="H28" s="186"/>
      <c r="I28" s="187">
        <f>ROUND(E28*H28,2)</f>
        <v>0</v>
      </c>
      <c r="J28" s="186"/>
      <c r="K28" s="187">
        <f>ROUND(E28*J28,2)</f>
        <v>0</v>
      </c>
      <c r="L28" s="187">
        <v>21</v>
      </c>
      <c r="M28" s="187">
        <f>G28*(1+L28/100)</f>
        <v>0</v>
      </c>
      <c r="N28" s="187">
        <v>0</v>
      </c>
      <c r="O28" s="187">
        <f>ROUND(E28*N28,2)</f>
        <v>0</v>
      </c>
      <c r="P28" s="187">
        <v>0</v>
      </c>
      <c r="Q28" s="187">
        <f>ROUND(E28*P28,2)</f>
        <v>0</v>
      </c>
      <c r="R28" s="187" t="s">
        <v>105</v>
      </c>
      <c r="S28" s="187" t="s">
        <v>106</v>
      </c>
      <c r="T28" s="188" t="s">
        <v>106</v>
      </c>
      <c r="U28" s="163">
        <v>8.9999999999999993E-3</v>
      </c>
      <c r="V28" s="163">
        <f>ROUND(E28*U28,2)</f>
        <v>0.52</v>
      </c>
      <c r="W28" s="163"/>
      <c r="X28" s="163" t="s">
        <v>107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108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4">
        <v>9</v>
      </c>
      <c r="B29" s="175" t="s">
        <v>137</v>
      </c>
      <c r="C29" s="192" t="s">
        <v>138</v>
      </c>
      <c r="D29" s="176" t="s">
        <v>104</v>
      </c>
      <c r="E29" s="177">
        <v>87.12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 t="s">
        <v>105</v>
      </c>
      <c r="S29" s="179" t="s">
        <v>106</v>
      </c>
      <c r="T29" s="180" t="s">
        <v>106</v>
      </c>
      <c r="U29" s="163">
        <v>0.20200000000000001</v>
      </c>
      <c r="V29" s="163">
        <f>ROUND(E29*U29,2)</f>
        <v>17.600000000000001</v>
      </c>
      <c r="W29" s="163"/>
      <c r="X29" s="163" t="s">
        <v>107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62" t="s">
        <v>139</v>
      </c>
      <c r="D30" s="263"/>
      <c r="E30" s="263"/>
      <c r="F30" s="263"/>
      <c r="G30" s="2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93" t="s">
        <v>140</v>
      </c>
      <c r="D31" s="165"/>
      <c r="E31" s="166">
        <v>87.12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53"/>
      <c r="Z31" s="153"/>
      <c r="AA31" s="153"/>
      <c r="AB31" s="153"/>
      <c r="AC31" s="153"/>
      <c r="AD31" s="153"/>
      <c r="AE31" s="153"/>
      <c r="AF31" s="153"/>
      <c r="AG31" s="153" t="s">
        <v>112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4">
        <v>10</v>
      </c>
      <c r="B32" s="175" t="s">
        <v>141</v>
      </c>
      <c r="C32" s="192" t="s">
        <v>142</v>
      </c>
      <c r="D32" s="176" t="s">
        <v>104</v>
      </c>
      <c r="E32" s="177">
        <v>44.2134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 t="s">
        <v>105</v>
      </c>
      <c r="S32" s="179" t="s">
        <v>106</v>
      </c>
      <c r="T32" s="180" t="s">
        <v>106</v>
      </c>
      <c r="U32" s="163">
        <v>0.94</v>
      </c>
      <c r="V32" s="163">
        <f>ROUND(E32*U32,2)</f>
        <v>41.56</v>
      </c>
      <c r="W32" s="163"/>
      <c r="X32" s="163" t="s">
        <v>107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60"/>
      <c r="B33" s="161"/>
      <c r="C33" s="262" t="s">
        <v>143</v>
      </c>
      <c r="D33" s="263"/>
      <c r="E33" s="263"/>
      <c r="F33" s="263"/>
      <c r="G33" s="2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81" t="str">
        <f>C33</f>
        <v>sypaninou z vhodných hornin tř. 1 - 4 nebo materiálem připraveným podél výkopu ve vzdálenosti do 3 m od jeho kraje, pro jakoukoliv hloubku výkopu a jakoukoliv míru zhutnění,</v>
      </c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82">
        <v>11</v>
      </c>
      <c r="B34" s="183" t="s">
        <v>144</v>
      </c>
      <c r="C34" s="194" t="s">
        <v>145</v>
      </c>
      <c r="D34" s="184" t="s">
        <v>104</v>
      </c>
      <c r="E34" s="185">
        <v>58.08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21</v>
      </c>
      <c r="M34" s="187">
        <f>G34*(1+L34/100)</f>
        <v>0</v>
      </c>
      <c r="N34" s="187">
        <v>0</v>
      </c>
      <c r="O34" s="187">
        <f>ROUND(E34*N34,2)</f>
        <v>0</v>
      </c>
      <c r="P34" s="187">
        <v>0</v>
      </c>
      <c r="Q34" s="187">
        <f>ROUND(E34*P34,2)</f>
        <v>0</v>
      </c>
      <c r="R34" s="187" t="s">
        <v>105</v>
      </c>
      <c r="S34" s="187" t="s">
        <v>106</v>
      </c>
      <c r="T34" s="188" t="s">
        <v>106</v>
      </c>
      <c r="U34" s="163">
        <v>0</v>
      </c>
      <c r="V34" s="163">
        <f>ROUND(E34*U34,2)</f>
        <v>0</v>
      </c>
      <c r="W34" s="163"/>
      <c r="X34" s="163" t="s">
        <v>107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4">
        <v>12</v>
      </c>
      <c r="B35" s="175" t="s">
        <v>146</v>
      </c>
      <c r="C35" s="192" t="s">
        <v>147</v>
      </c>
      <c r="D35" s="176" t="s">
        <v>104</v>
      </c>
      <c r="E35" s="177">
        <v>9.68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1.8907700000000001</v>
      </c>
      <c r="O35" s="179">
        <f>ROUND(E35*N35,2)</f>
        <v>18.3</v>
      </c>
      <c r="P35" s="179">
        <v>0</v>
      </c>
      <c r="Q35" s="179">
        <f>ROUND(E35*P35,2)</f>
        <v>0</v>
      </c>
      <c r="R35" s="179" t="s">
        <v>148</v>
      </c>
      <c r="S35" s="179" t="s">
        <v>106</v>
      </c>
      <c r="T35" s="180" t="s">
        <v>106</v>
      </c>
      <c r="U35" s="163">
        <v>1.6950000000000001</v>
      </c>
      <c r="V35" s="163">
        <f>ROUND(E35*U35,2)</f>
        <v>16.41</v>
      </c>
      <c r="W35" s="163"/>
      <c r="X35" s="163" t="s">
        <v>107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62" t="s">
        <v>149</v>
      </c>
      <c r="D36" s="263"/>
      <c r="E36" s="263"/>
      <c r="F36" s="263"/>
      <c r="G36" s="2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3" t="s">
        <v>150</v>
      </c>
      <c r="D37" s="165"/>
      <c r="E37" s="166">
        <v>9.68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112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2">
        <v>13</v>
      </c>
      <c r="B38" s="183" t="s">
        <v>151</v>
      </c>
      <c r="C38" s="194" t="s">
        <v>152</v>
      </c>
      <c r="D38" s="184" t="s">
        <v>153</v>
      </c>
      <c r="E38" s="185">
        <v>122</v>
      </c>
      <c r="F38" s="186"/>
      <c r="G38" s="187">
        <f>ROUND(E38*F38,2)</f>
        <v>0</v>
      </c>
      <c r="H38" s="186"/>
      <c r="I38" s="187">
        <f>ROUND(E38*H38,2)</f>
        <v>0</v>
      </c>
      <c r="J38" s="186"/>
      <c r="K38" s="187">
        <f>ROUND(E38*J38,2)</f>
        <v>0</v>
      </c>
      <c r="L38" s="187">
        <v>21</v>
      </c>
      <c r="M38" s="187">
        <f>G38*(1+L38/100)</f>
        <v>0</v>
      </c>
      <c r="N38" s="187">
        <v>0</v>
      </c>
      <c r="O38" s="187">
        <f>ROUND(E38*N38,2)</f>
        <v>0</v>
      </c>
      <c r="P38" s="187">
        <v>0</v>
      </c>
      <c r="Q38" s="187">
        <f>ROUND(E38*P38,2)</f>
        <v>0</v>
      </c>
      <c r="R38" s="187" t="s">
        <v>148</v>
      </c>
      <c r="S38" s="187" t="s">
        <v>106</v>
      </c>
      <c r="T38" s="188" t="s">
        <v>106</v>
      </c>
      <c r="U38" s="163">
        <v>2.5999999999999999E-2</v>
      </c>
      <c r="V38" s="163">
        <f>ROUND(E38*U38,2)</f>
        <v>3.17</v>
      </c>
      <c r="W38" s="163"/>
      <c r="X38" s="163" t="s">
        <v>107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82">
        <v>14</v>
      </c>
      <c r="B39" s="183" t="s">
        <v>154</v>
      </c>
      <c r="C39" s="194" t="s">
        <v>155</v>
      </c>
      <c r="D39" s="184" t="s">
        <v>153</v>
      </c>
      <c r="E39" s="185">
        <v>122</v>
      </c>
      <c r="F39" s="186"/>
      <c r="G39" s="187">
        <f>ROUND(E39*F39,2)</f>
        <v>0</v>
      </c>
      <c r="H39" s="186"/>
      <c r="I39" s="187">
        <f>ROUND(E39*H39,2)</f>
        <v>0</v>
      </c>
      <c r="J39" s="186"/>
      <c r="K39" s="187">
        <f>ROUND(E39*J39,2)</f>
        <v>0</v>
      </c>
      <c r="L39" s="187">
        <v>21</v>
      </c>
      <c r="M39" s="187">
        <f>G39*(1+L39/100)</f>
        <v>0</v>
      </c>
      <c r="N39" s="187">
        <v>5.0000000000000002E-5</v>
      </c>
      <c r="O39" s="187">
        <f>ROUND(E39*N39,2)</f>
        <v>0.01</v>
      </c>
      <c r="P39" s="187">
        <v>0</v>
      </c>
      <c r="Q39" s="187">
        <f>ROUND(E39*P39,2)</f>
        <v>0</v>
      </c>
      <c r="R39" s="187" t="s">
        <v>148</v>
      </c>
      <c r="S39" s="187" t="s">
        <v>106</v>
      </c>
      <c r="T39" s="188" t="s">
        <v>106</v>
      </c>
      <c r="U39" s="163">
        <v>3.4000000000000002E-2</v>
      </c>
      <c r="V39" s="163">
        <f>ROUND(E39*U39,2)</f>
        <v>4.1500000000000004</v>
      </c>
      <c r="W39" s="163"/>
      <c r="X39" s="163" t="s">
        <v>107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108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82">
        <v>15</v>
      </c>
      <c r="B40" s="183" t="s">
        <v>156</v>
      </c>
      <c r="C40" s="194" t="s">
        <v>157</v>
      </c>
      <c r="D40" s="184" t="s">
        <v>122</v>
      </c>
      <c r="E40" s="185">
        <v>3</v>
      </c>
      <c r="F40" s="186"/>
      <c r="G40" s="187">
        <f>ROUND(E40*F40,2)</f>
        <v>0</v>
      </c>
      <c r="H40" s="186"/>
      <c r="I40" s="187">
        <f>ROUND(E40*H40,2)</f>
        <v>0</v>
      </c>
      <c r="J40" s="186"/>
      <c r="K40" s="187">
        <f>ROUND(E40*J40,2)</f>
        <v>0</v>
      </c>
      <c r="L40" s="187">
        <v>21</v>
      </c>
      <c r="M40" s="187">
        <f>G40*(1+L40/100)</f>
        <v>0</v>
      </c>
      <c r="N40" s="187">
        <v>4.0999999999999999E-4</v>
      </c>
      <c r="O40" s="187">
        <f>ROUND(E40*N40,2)</f>
        <v>0</v>
      </c>
      <c r="P40" s="187">
        <v>0</v>
      </c>
      <c r="Q40" s="187">
        <f>ROUND(E40*P40,2)</f>
        <v>0</v>
      </c>
      <c r="R40" s="187" t="s">
        <v>158</v>
      </c>
      <c r="S40" s="187" t="s">
        <v>106</v>
      </c>
      <c r="T40" s="188" t="s">
        <v>106</v>
      </c>
      <c r="U40" s="163">
        <v>0.28999999999999998</v>
      </c>
      <c r="V40" s="163">
        <f>ROUND(E40*U40,2)</f>
        <v>0.87</v>
      </c>
      <c r="W40" s="163"/>
      <c r="X40" s="163" t="s">
        <v>107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4">
        <v>16</v>
      </c>
      <c r="B41" s="175" t="s">
        <v>159</v>
      </c>
      <c r="C41" s="192" t="s">
        <v>160</v>
      </c>
      <c r="D41" s="176" t="s">
        <v>104</v>
      </c>
      <c r="E41" s="177">
        <v>44.2134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1.7</v>
      </c>
      <c r="O41" s="179">
        <f>ROUND(E41*N41,2)</f>
        <v>75.16</v>
      </c>
      <c r="P41" s="179">
        <v>0</v>
      </c>
      <c r="Q41" s="179">
        <f>ROUND(E41*P41,2)</f>
        <v>0</v>
      </c>
      <c r="R41" s="179"/>
      <c r="S41" s="179" t="s">
        <v>161</v>
      </c>
      <c r="T41" s="180" t="s">
        <v>106</v>
      </c>
      <c r="U41" s="163">
        <v>1.587</v>
      </c>
      <c r="V41" s="163">
        <f>ROUND(E41*U41,2)</f>
        <v>70.17</v>
      </c>
      <c r="W41" s="163"/>
      <c r="X41" s="163" t="s">
        <v>107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108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3" t="s">
        <v>162</v>
      </c>
      <c r="D42" s="165"/>
      <c r="E42" s="166">
        <v>48.4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3"/>
      <c r="Z42" s="153"/>
      <c r="AA42" s="153"/>
      <c r="AB42" s="153"/>
      <c r="AC42" s="153"/>
      <c r="AD42" s="153"/>
      <c r="AE42" s="153"/>
      <c r="AF42" s="153"/>
      <c r="AG42" s="153" t="s">
        <v>112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3" t="s">
        <v>163</v>
      </c>
      <c r="D43" s="165"/>
      <c r="E43" s="166">
        <v>-4.1866000000000003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53"/>
      <c r="Z43" s="153"/>
      <c r="AA43" s="153"/>
      <c r="AB43" s="153"/>
      <c r="AC43" s="153"/>
      <c r="AD43" s="153"/>
      <c r="AE43" s="153"/>
      <c r="AF43" s="153"/>
      <c r="AG43" s="153" t="s">
        <v>112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4">
        <v>17</v>
      </c>
      <c r="B44" s="175" t="s">
        <v>164</v>
      </c>
      <c r="C44" s="192" t="s">
        <v>165</v>
      </c>
      <c r="D44" s="176" t="s">
        <v>166</v>
      </c>
      <c r="E44" s="177">
        <v>25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79" t="s">
        <v>167</v>
      </c>
      <c r="S44" s="179" t="s">
        <v>106</v>
      </c>
      <c r="T44" s="180" t="s">
        <v>106</v>
      </c>
      <c r="U44" s="163">
        <v>1</v>
      </c>
      <c r="V44" s="163">
        <f>ROUND(E44*U44,2)</f>
        <v>25</v>
      </c>
      <c r="W44" s="163"/>
      <c r="X44" s="163" t="s">
        <v>168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169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56" t="s">
        <v>170</v>
      </c>
      <c r="D45" s="257"/>
      <c r="E45" s="257"/>
      <c r="F45" s="257"/>
      <c r="G45" s="257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171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74">
        <v>18</v>
      </c>
      <c r="B46" s="175" t="s">
        <v>172</v>
      </c>
      <c r="C46" s="192" t="s">
        <v>173</v>
      </c>
      <c r="D46" s="176" t="s">
        <v>122</v>
      </c>
      <c r="E46" s="177">
        <v>3.45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4.4999999999999997E-3</v>
      </c>
      <c r="O46" s="179">
        <f>ROUND(E46*N46,2)</f>
        <v>0.02</v>
      </c>
      <c r="P46" s="179">
        <v>0</v>
      </c>
      <c r="Q46" s="179">
        <f>ROUND(E46*P46,2)</f>
        <v>0</v>
      </c>
      <c r="R46" s="179" t="s">
        <v>174</v>
      </c>
      <c r="S46" s="179" t="s">
        <v>106</v>
      </c>
      <c r="T46" s="180" t="s">
        <v>106</v>
      </c>
      <c r="U46" s="163">
        <v>0</v>
      </c>
      <c r="V46" s="163">
        <f>ROUND(E46*U46,2)</f>
        <v>0</v>
      </c>
      <c r="W46" s="163"/>
      <c r="X46" s="163" t="s">
        <v>175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176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3" t="s">
        <v>177</v>
      </c>
      <c r="D47" s="165"/>
      <c r="E47" s="166">
        <v>3.45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53"/>
      <c r="Z47" s="153"/>
      <c r="AA47" s="153"/>
      <c r="AB47" s="153"/>
      <c r="AC47" s="153"/>
      <c r="AD47" s="153"/>
      <c r="AE47" s="153"/>
      <c r="AF47" s="153"/>
      <c r="AG47" s="153" t="s">
        <v>112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68" t="s">
        <v>100</v>
      </c>
      <c r="B48" s="169" t="s">
        <v>61</v>
      </c>
      <c r="C48" s="191" t="s">
        <v>62</v>
      </c>
      <c r="D48" s="170"/>
      <c r="E48" s="171"/>
      <c r="F48" s="172"/>
      <c r="G48" s="172">
        <f>SUMIF(AG49:AG62,"&lt;&gt;NOR",G49:G62)</f>
        <v>0</v>
      </c>
      <c r="H48" s="172"/>
      <c r="I48" s="172">
        <f>SUM(I49:I62)</f>
        <v>0</v>
      </c>
      <c r="J48" s="172"/>
      <c r="K48" s="172">
        <f>SUM(K49:K62)</f>
        <v>0</v>
      </c>
      <c r="L48" s="172"/>
      <c r="M48" s="172">
        <f>SUM(M49:M62)</f>
        <v>0</v>
      </c>
      <c r="N48" s="172"/>
      <c r="O48" s="172">
        <f>SUM(O49:O62)</f>
        <v>1.99</v>
      </c>
      <c r="P48" s="172"/>
      <c r="Q48" s="172">
        <f>SUM(Q49:Q62)</f>
        <v>0</v>
      </c>
      <c r="R48" s="172"/>
      <c r="S48" s="172"/>
      <c r="T48" s="173"/>
      <c r="U48" s="167"/>
      <c r="V48" s="167">
        <f>SUM(V49:V62)</f>
        <v>115.89</v>
      </c>
      <c r="W48" s="167"/>
      <c r="X48" s="167"/>
      <c r="AG48" t="s">
        <v>101</v>
      </c>
    </row>
    <row r="49" spans="1:60" ht="22.5" outlineLevel="1" x14ac:dyDescent="0.2">
      <c r="A49" s="174">
        <v>19</v>
      </c>
      <c r="B49" s="175" t="s">
        <v>178</v>
      </c>
      <c r="C49" s="192" t="s">
        <v>179</v>
      </c>
      <c r="D49" s="176" t="s">
        <v>153</v>
      </c>
      <c r="E49" s="177">
        <v>120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0</v>
      </c>
      <c r="O49" s="179">
        <f>ROUND(E49*N49,2)</f>
        <v>0</v>
      </c>
      <c r="P49" s="179">
        <v>0</v>
      </c>
      <c r="Q49" s="179">
        <f>ROUND(E49*P49,2)</f>
        <v>0</v>
      </c>
      <c r="R49" s="179" t="s">
        <v>148</v>
      </c>
      <c r="S49" s="179" t="s">
        <v>106</v>
      </c>
      <c r="T49" s="180" t="s">
        <v>106</v>
      </c>
      <c r="U49" s="163">
        <v>0.47199999999999998</v>
      </c>
      <c r="V49" s="163">
        <f>ROUND(E49*U49,2)</f>
        <v>56.64</v>
      </c>
      <c r="W49" s="163"/>
      <c r="X49" s="163" t="s">
        <v>107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108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62" t="s">
        <v>149</v>
      </c>
      <c r="D50" s="263"/>
      <c r="E50" s="263"/>
      <c r="F50" s="263"/>
      <c r="G50" s="2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110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4">
        <v>20</v>
      </c>
      <c r="B51" s="175" t="s">
        <v>180</v>
      </c>
      <c r="C51" s="192" t="s">
        <v>181</v>
      </c>
      <c r="D51" s="176" t="s">
        <v>182</v>
      </c>
      <c r="E51" s="177">
        <v>52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0</v>
      </c>
      <c r="O51" s="179">
        <f>ROUND(E51*N51,2)</f>
        <v>0</v>
      </c>
      <c r="P51" s="179">
        <v>0</v>
      </c>
      <c r="Q51" s="179">
        <f>ROUND(E51*P51,2)</f>
        <v>0</v>
      </c>
      <c r="R51" s="179" t="s">
        <v>148</v>
      </c>
      <c r="S51" s="179" t="s">
        <v>106</v>
      </c>
      <c r="T51" s="180" t="s">
        <v>106</v>
      </c>
      <c r="U51" s="163">
        <v>0.67271999999999998</v>
      </c>
      <c r="V51" s="163">
        <f>ROUND(E51*U51,2)</f>
        <v>34.979999999999997</v>
      </c>
      <c r="W51" s="163"/>
      <c r="X51" s="163" t="s">
        <v>107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108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262" t="s">
        <v>149</v>
      </c>
      <c r="D52" s="263"/>
      <c r="E52" s="263"/>
      <c r="F52" s="263"/>
      <c r="G52" s="2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53"/>
      <c r="Z52" s="153"/>
      <c r="AA52" s="153"/>
      <c r="AB52" s="153"/>
      <c r="AC52" s="153"/>
      <c r="AD52" s="153"/>
      <c r="AE52" s="153"/>
      <c r="AF52" s="153"/>
      <c r="AG52" s="153" t="s">
        <v>110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3" t="s">
        <v>183</v>
      </c>
      <c r="D53" s="165"/>
      <c r="E53" s="166">
        <v>8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112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3" t="s">
        <v>184</v>
      </c>
      <c r="D54" s="165"/>
      <c r="E54" s="166">
        <v>4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112</v>
      </c>
      <c r="AH54" s="153">
        <v>0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3" t="s">
        <v>185</v>
      </c>
      <c r="D55" s="165"/>
      <c r="E55" s="166">
        <v>40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3"/>
      <c r="Z55" s="153"/>
      <c r="AA55" s="153"/>
      <c r="AB55" s="153"/>
      <c r="AC55" s="153"/>
      <c r="AD55" s="153"/>
      <c r="AE55" s="153"/>
      <c r="AF55" s="153"/>
      <c r="AG55" s="153" t="s">
        <v>112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82">
        <v>21</v>
      </c>
      <c r="B56" s="183" t="s">
        <v>186</v>
      </c>
      <c r="C56" s="194" t="s">
        <v>187</v>
      </c>
      <c r="D56" s="184" t="s">
        <v>153</v>
      </c>
      <c r="E56" s="185">
        <v>120</v>
      </c>
      <c r="F56" s="186"/>
      <c r="G56" s="187">
        <f t="shared" ref="G56:G62" si="0">ROUND(E56*F56,2)</f>
        <v>0</v>
      </c>
      <c r="H56" s="186"/>
      <c r="I56" s="187">
        <f t="shared" ref="I56:I62" si="1">ROUND(E56*H56,2)</f>
        <v>0</v>
      </c>
      <c r="J56" s="186"/>
      <c r="K56" s="187">
        <f t="shared" ref="K56:K62" si="2">ROUND(E56*J56,2)</f>
        <v>0</v>
      </c>
      <c r="L56" s="187">
        <v>21</v>
      </c>
      <c r="M56" s="187">
        <f t="shared" ref="M56:M62" si="3">G56*(1+L56/100)</f>
        <v>0</v>
      </c>
      <c r="N56" s="187">
        <v>0</v>
      </c>
      <c r="O56" s="187">
        <f t="shared" ref="O56:O62" si="4">ROUND(E56*N56,2)</f>
        <v>0</v>
      </c>
      <c r="P56" s="187">
        <v>0</v>
      </c>
      <c r="Q56" s="187">
        <f t="shared" ref="Q56:Q62" si="5">ROUND(E56*P56,2)</f>
        <v>0</v>
      </c>
      <c r="R56" s="187"/>
      <c r="S56" s="187" t="s">
        <v>106</v>
      </c>
      <c r="T56" s="188" t="s">
        <v>106</v>
      </c>
      <c r="U56" s="163">
        <v>0.17399999999999999</v>
      </c>
      <c r="V56" s="163">
        <f t="shared" ref="V56:V62" si="6">ROUND(E56*U56,2)</f>
        <v>20.88</v>
      </c>
      <c r="W56" s="163"/>
      <c r="X56" s="163" t="s">
        <v>107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108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82">
        <v>22</v>
      </c>
      <c r="B57" s="183" t="s">
        <v>188</v>
      </c>
      <c r="C57" s="194" t="s">
        <v>189</v>
      </c>
      <c r="D57" s="184" t="s">
        <v>182</v>
      </c>
      <c r="E57" s="185">
        <v>2</v>
      </c>
      <c r="F57" s="186"/>
      <c r="G57" s="187">
        <f t="shared" si="0"/>
        <v>0</v>
      </c>
      <c r="H57" s="186"/>
      <c r="I57" s="187">
        <f t="shared" si="1"/>
        <v>0</v>
      </c>
      <c r="J57" s="186"/>
      <c r="K57" s="187">
        <f t="shared" si="2"/>
        <v>0</v>
      </c>
      <c r="L57" s="187">
        <v>21</v>
      </c>
      <c r="M57" s="187">
        <f t="shared" si="3"/>
        <v>0</v>
      </c>
      <c r="N57" s="187">
        <v>6.4099999999999999E-3</v>
      </c>
      <c r="O57" s="187">
        <f t="shared" si="4"/>
        <v>0.01</v>
      </c>
      <c r="P57" s="187">
        <v>0</v>
      </c>
      <c r="Q57" s="187">
        <f t="shared" si="5"/>
        <v>0</v>
      </c>
      <c r="R57" s="187"/>
      <c r="S57" s="187" t="s">
        <v>161</v>
      </c>
      <c r="T57" s="188" t="s">
        <v>190</v>
      </c>
      <c r="U57" s="163">
        <v>1.696</v>
      </c>
      <c r="V57" s="163">
        <f t="shared" si="6"/>
        <v>3.39</v>
      </c>
      <c r="W57" s="163"/>
      <c r="X57" s="163" t="s">
        <v>107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108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82">
        <v>23</v>
      </c>
      <c r="B58" s="183" t="s">
        <v>191</v>
      </c>
      <c r="C58" s="194" t="s">
        <v>192</v>
      </c>
      <c r="D58" s="184" t="s">
        <v>193</v>
      </c>
      <c r="E58" s="185">
        <v>1</v>
      </c>
      <c r="F58" s="186"/>
      <c r="G58" s="187">
        <f t="shared" si="0"/>
        <v>0</v>
      </c>
      <c r="H58" s="186"/>
      <c r="I58" s="187">
        <f t="shared" si="1"/>
        <v>0</v>
      </c>
      <c r="J58" s="186"/>
      <c r="K58" s="187">
        <f t="shared" si="2"/>
        <v>0</v>
      </c>
      <c r="L58" s="187">
        <v>21</v>
      </c>
      <c r="M58" s="187">
        <f t="shared" si="3"/>
        <v>0</v>
      </c>
      <c r="N58" s="187">
        <v>0</v>
      </c>
      <c r="O58" s="187">
        <f t="shared" si="4"/>
        <v>0</v>
      </c>
      <c r="P58" s="187">
        <v>0</v>
      </c>
      <c r="Q58" s="187">
        <f t="shared" si="5"/>
        <v>0</v>
      </c>
      <c r="R58" s="187"/>
      <c r="S58" s="187" t="s">
        <v>161</v>
      </c>
      <c r="T58" s="188" t="s">
        <v>190</v>
      </c>
      <c r="U58" s="163">
        <v>0</v>
      </c>
      <c r="V58" s="163">
        <f t="shared" si="6"/>
        <v>0</v>
      </c>
      <c r="W58" s="163"/>
      <c r="X58" s="163" t="s">
        <v>107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108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82">
        <v>24</v>
      </c>
      <c r="B59" s="183" t="s">
        <v>194</v>
      </c>
      <c r="C59" s="194" t="s">
        <v>195</v>
      </c>
      <c r="D59" s="184" t="s">
        <v>153</v>
      </c>
      <c r="E59" s="185">
        <v>120</v>
      </c>
      <c r="F59" s="186"/>
      <c r="G59" s="187">
        <f t="shared" si="0"/>
        <v>0</v>
      </c>
      <c r="H59" s="186"/>
      <c r="I59" s="187">
        <f t="shared" si="1"/>
        <v>0</v>
      </c>
      <c r="J59" s="186"/>
      <c r="K59" s="187">
        <f t="shared" si="2"/>
        <v>0</v>
      </c>
      <c r="L59" s="187">
        <v>21</v>
      </c>
      <c r="M59" s="187">
        <f t="shared" si="3"/>
        <v>0</v>
      </c>
      <c r="N59" s="187">
        <v>1.6330000000000001E-2</v>
      </c>
      <c r="O59" s="187">
        <f t="shared" si="4"/>
        <v>1.96</v>
      </c>
      <c r="P59" s="187">
        <v>0</v>
      </c>
      <c r="Q59" s="187">
        <f t="shared" si="5"/>
        <v>0</v>
      </c>
      <c r="R59" s="187"/>
      <c r="S59" s="187" t="s">
        <v>161</v>
      </c>
      <c r="T59" s="188" t="s">
        <v>106</v>
      </c>
      <c r="U59" s="163">
        <v>0</v>
      </c>
      <c r="V59" s="163">
        <f t="shared" si="6"/>
        <v>0</v>
      </c>
      <c r="W59" s="163"/>
      <c r="X59" s="163" t="s">
        <v>175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176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82">
        <v>25</v>
      </c>
      <c r="B60" s="183" t="s">
        <v>196</v>
      </c>
      <c r="C60" s="194" t="s">
        <v>197</v>
      </c>
      <c r="D60" s="184" t="s">
        <v>182</v>
      </c>
      <c r="E60" s="185">
        <v>4</v>
      </c>
      <c r="F60" s="186"/>
      <c r="G60" s="187">
        <f t="shared" si="0"/>
        <v>0</v>
      </c>
      <c r="H60" s="186"/>
      <c r="I60" s="187">
        <f t="shared" si="1"/>
        <v>0</v>
      </c>
      <c r="J60" s="186"/>
      <c r="K60" s="187">
        <f t="shared" si="2"/>
        <v>0</v>
      </c>
      <c r="L60" s="187">
        <v>21</v>
      </c>
      <c r="M60" s="187">
        <f t="shared" si="3"/>
        <v>0</v>
      </c>
      <c r="N60" s="187">
        <v>4.3400000000000001E-3</v>
      </c>
      <c r="O60" s="187">
        <f t="shared" si="4"/>
        <v>0.02</v>
      </c>
      <c r="P60" s="187">
        <v>0</v>
      </c>
      <c r="Q60" s="187">
        <f t="shared" si="5"/>
        <v>0</v>
      </c>
      <c r="R60" s="187"/>
      <c r="S60" s="187" t="s">
        <v>161</v>
      </c>
      <c r="T60" s="188" t="s">
        <v>190</v>
      </c>
      <c r="U60" s="163">
        <v>0</v>
      </c>
      <c r="V60" s="163">
        <f t="shared" si="6"/>
        <v>0</v>
      </c>
      <c r="W60" s="163"/>
      <c r="X60" s="163" t="s">
        <v>175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176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82">
        <v>26</v>
      </c>
      <c r="B61" s="183" t="s">
        <v>198</v>
      </c>
      <c r="C61" s="194" t="s">
        <v>199</v>
      </c>
      <c r="D61" s="184" t="s">
        <v>182</v>
      </c>
      <c r="E61" s="185">
        <v>2</v>
      </c>
      <c r="F61" s="186"/>
      <c r="G61" s="187">
        <f t="shared" si="0"/>
        <v>0</v>
      </c>
      <c r="H61" s="186"/>
      <c r="I61" s="187">
        <f t="shared" si="1"/>
        <v>0</v>
      </c>
      <c r="J61" s="186"/>
      <c r="K61" s="187">
        <f t="shared" si="2"/>
        <v>0</v>
      </c>
      <c r="L61" s="187">
        <v>21</v>
      </c>
      <c r="M61" s="187">
        <f t="shared" si="3"/>
        <v>0</v>
      </c>
      <c r="N61" s="187">
        <v>0</v>
      </c>
      <c r="O61" s="187">
        <f t="shared" si="4"/>
        <v>0</v>
      </c>
      <c r="P61" s="187">
        <v>0</v>
      </c>
      <c r="Q61" s="187">
        <f t="shared" si="5"/>
        <v>0</v>
      </c>
      <c r="R61" s="187"/>
      <c r="S61" s="187" t="s">
        <v>161</v>
      </c>
      <c r="T61" s="188" t="s">
        <v>190</v>
      </c>
      <c r="U61" s="163">
        <v>0</v>
      </c>
      <c r="V61" s="163">
        <f t="shared" si="6"/>
        <v>0</v>
      </c>
      <c r="W61" s="163"/>
      <c r="X61" s="163" t="s">
        <v>175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176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82">
        <v>27</v>
      </c>
      <c r="B62" s="183" t="s">
        <v>200</v>
      </c>
      <c r="C62" s="194" t="s">
        <v>201</v>
      </c>
      <c r="D62" s="184" t="s">
        <v>182</v>
      </c>
      <c r="E62" s="185">
        <v>20</v>
      </c>
      <c r="F62" s="186"/>
      <c r="G62" s="187">
        <f t="shared" si="0"/>
        <v>0</v>
      </c>
      <c r="H62" s="186"/>
      <c r="I62" s="187">
        <f t="shared" si="1"/>
        <v>0</v>
      </c>
      <c r="J62" s="186"/>
      <c r="K62" s="187">
        <f t="shared" si="2"/>
        <v>0</v>
      </c>
      <c r="L62" s="187">
        <v>21</v>
      </c>
      <c r="M62" s="187">
        <f t="shared" si="3"/>
        <v>0</v>
      </c>
      <c r="N62" s="187">
        <v>0</v>
      </c>
      <c r="O62" s="187">
        <f t="shared" si="4"/>
        <v>0</v>
      </c>
      <c r="P62" s="187">
        <v>0</v>
      </c>
      <c r="Q62" s="187">
        <f t="shared" si="5"/>
        <v>0</v>
      </c>
      <c r="R62" s="187"/>
      <c r="S62" s="187" t="s">
        <v>161</v>
      </c>
      <c r="T62" s="188" t="s">
        <v>190</v>
      </c>
      <c r="U62" s="163">
        <v>0</v>
      </c>
      <c r="V62" s="163">
        <f t="shared" si="6"/>
        <v>0</v>
      </c>
      <c r="W62" s="163"/>
      <c r="X62" s="163" t="s">
        <v>175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176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68" t="s">
        <v>100</v>
      </c>
      <c r="B63" s="169" t="s">
        <v>63</v>
      </c>
      <c r="C63" s="191" t="s">
        <v>64</v>
      </c>
      <c r="D63" s="170"/>
      <c r="E63" s="171"/>
      <c r="F63" s="172"/>
      <c r="G63" s="172">
        <f>SUMIF(AG64:AG67,"&lt;&gt;NOR",G64:G67)</f>
        <v>0</v>
      </c>
      <c r="H63" s="172"/>
      <c r="I63" s="172">
        <f>SUM(I64:I67)</f>
        <v>0</v>
      </c>
      <c r="J63" s="172"/>
      <c r="K63" s="172">
        <f>SUM(K64:K67)</f>
        <v>0</v>
      </c>
      <c r="L63" s="172"/>
      <c r="M63" s="172">
        <f>SUM(M64:M67)</f>
        <v>0</v>
      </c>
      <c r="N63" s="172"/>
      <c r="O63" s="172">
        <f>SUM(O64:O67)</f>
        <v>0.05</v>
      </c>
      <c r="P63" s="172"/>
      <c r="Q63" s="172">
        <f>SUM(Q64:Q67)</f>
        <v>8.7200000000000006</v>
      </c>
      <c r="R63" s="172"/>
      <c r="S63" s="172"/>
      <c r="T63" s="173"/>
      <c r="U63" s="167"/>
      <c r="V63" s="167">
        <f>SUM(V64:V67)</f>
        <v>20.46</v>
      </c>
      <c r="W63" s="167"/>
      <c r="X63" s="167"/>
      <c r="AG63" t="s">
        <v>101</v>
      </c>
    </row>
    <row r="64" spans="1:60" outlineLevel="1" x14ac:dyDescent="0.2">
      <c r="A64" s="174">
        <v>28</v>
      </c>
      <c r="B64" s="175" t="s">
        <v>202</v>
      </c>
      <c r="C64" s="192" t="s">
        <v>203</v>
      </c>
      <c r="D64" s="176" t="s">
        <v>153</v>
      </c>
      <c r="E64" s="177">
        <v>132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9">
        <v>3.8000000000000002E-4</v>
      </c>
      <c r="O64" s="179">
        <f>ROUND(E64*N64,2)</f>
        <v>0.05</v>
      </c>
      <c r="P64" s="179">
        <v>6.3E-2</v>
      </c>
      <c r="Q64" s="179">
        <f>ROUND(E64*P64,2)</f>
        <v>8.32</v>
      </c>
      <c r="R64" s="179" t="s">
        <v>204</v>
      </c>
      <c r="S64" s="179" t="s">
        <v>106</v>
      </c>
      <c r="T64" s="180" t="s">
        <v>106</v>
      </c>
      <c r="U64" s="163">
        <v>0.155</v>
      </c>
      <c r="V64" s="163">
        <f>ROUND(E64*U64,2)</f>
        <v>20.46</v>
      </c>
      <c r="W64" s="163"/>
      <c r="X64" s="163" t="s">
        <v>107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108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62" t="s">
        <v>205</v>
      </c>
      <c r="D65" s="263"/>
      <c r="E65" s="263"/>
      <c r="F65" s="263"/>
      <c r="G65" s="2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3"/>
      <c r="Z65" s="153"/>
      <c r="AA65" s="153"/>
      <c r="AB65" s="153"/>
      <c r="AC65" s="153"/>
      <c r="AD65" s="153"/>
      <c r="AE65" s="153"/>
      <c r="AF65" s="153"/>
      <c r="AG65" s="153" t="s">
        <v>110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60" t="s">
        <v>206</v>
      </c>
      <c r="D66" s="261"/>
      <c r="E66" s="261"/>
      <c r="F66" s="261"/>
      <c r="G66" s="261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3"/>
      <c r="Z66" s="153"/>
      <c r="AA66" s="153"/>
      <c r="AB66" s="153"/>
      <c r="AC66" s="153"/>
      <c r="AD66" s="153"/>
      <c r="AE66" s="153"/>
      <c r="AF66" s="153"/>
      <c r="AG66" s="153" t="s">
        <v>171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82">
        <v>29</v>
      </c>
      <c r="B67" s="183" t="s">
        <v>207</v>
      </c>
      <c r="C67" s="194" t="s">
        <v>208</v>
      </c>
      <c r="D67" s="184" t="s">
        <v>182</v>
      </c>
      <c r="E67" s="185">
        <v>4</v>
      </c>
      <c r="F67" s="186"/>
      <c r="G67" s="187">
        <f>ROUND(E67*F67,2)</f>
        <v>0</v>
      </c>
      <c r="H67" s="186"/>
      <c r="I67" s="187">
        <f>ROUND(E67*H67,2)</f>
        <v>0</v>
      </c>
      <c r="J67" s="186"/>
      <c r="K67" s="187">
        <f>ROUND(E67*J67,2)</f>
        <v>0</v>
      </c>
      <c r="L67" s="187">
        <v>21</v>
      </c>
      <c r="M67" s="187">
        <f>G67*(1+L67/100)</f>
        <v>0</v>
      </c>
      <c r="N67" s="187">
        <v>0</v>
      </c>
      <c r="O67" s="187">
        <f>ROUND(E67*N67,2)</f>
        <v>0</v>
      </c>
      <c r="P67" s="187">
        <v>0.1</v>
      </c>
      <c r="Q67" s="187">
        <f>ROUND(E67*P67,2)</f>
        <v>0.4</v>
      </c>
      <c r="R67" s="187"/>
      <c r="S67" s="187" t="s">
        <v>161</v>
      </c>
      <c r="T67" s="188" t="s">
        <v>190</v>
      </c>
      <c r="U67" s="163">
        <v>0</v>
      </c>
      <c r="V67" s="163">
        <f>ROUND(E67*U67,2)</f>
        <v>0</v>
      </c>
      <c r="W67" s="163"/>
      <c r="X67" s="163" t="s">
        <v>107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108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68" t="s">
        <v>100</v>
      </c>
      <c r="B68" s="169" t="s">
        <v>65</v>
      </c>
      <c r="C68" s="191" t="s">
        <v>66</v>
      </c>
      <c r="D68" s="170"/>
      <c r="E68" s="171"/>
      <c r="F68" s="172"/>
      <c r="G68" s="172">
        <f>SUMIF(AG69:AG70,"&lt;&gt;NOR",G69:G70)</f>
        <v>0</v>
      </c>
      <c r="H68" s="172"/>
      <c r="I68" s="172">
        <f>SUM(I69:I70)</f>
        <v>0</v>
      </c>
      <c r="J68" s="172"/>
      <c r="K68" s="172">
        <f>SUM(K69:K70)</f>
        <v>0</v>
      </c>
      <c r="L68" s="172"/>
      <c r="M68" s="172">
        <f>SUM(M69:M70)</f>
        <v>0</v>
      </c>
      <c r="N68" s="172"/>
      <c r="O68" s="172">
        <f>SUM(O69:O70)</f>
        <v>0</v>
      </c>
      <c r="P68" s="172"/>
      <c r="Q68" s="172">
        <f>SUM(Q69:Q70)</f>
        <v>0</v>
      </c>
      <c r="R68" s="172"/>
      <c r="S68" s="172"/>
      <c r="T68" s="173"/>
      <c r="U68" s="167"/>
      <c r="V68" s="167">
        <f>SUM(V69:V70)</f>
        <v>20.28</v>
      </c>
      <c r="W68" s="167"/>
      <c r="X68" s="167"/>
      <c r="AG68" t="s">
        <v>101</v>
      </c>
    </row>
    <row r="69" spans="1:60" ht="22.5" outlineLevel="1" x14ac:dyDescent="0.2">
      <c r="A69" s="174">
        <v>30</v>
      </c>
      <c r="B69" s="175" t="s">
        <v>209</v>
      </c>
      <c r="C69" s="192" t="s">
        <v>210</v>
      </c>
      <c r="D69" s="176" t="s">
        <v>211</v>
      </c>
      <c r="E69" s="177">
        <v>95.889970000000005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</v>
      </c>
      <c r="O69" s="179">
        <f>ROUND(E69*N69,2)</f>
        <v>0</v>
      </c>
      <c r="P69" s="179">
        <v>0</v>
      </c>
      <c r="Q69" s="179">
        <f>ROUND(E69*P69,2)</f>
        <v>0</v>
      </c>
      <c r="R69" s="179" t="s">
        <v>148</v>
      </c>
      <c r="S69" s="179" t="s">
        <v>106</v>
      </c>
      <c r="T69" s="180" t="s">
        <v>106</v>
      </c>
      <c r="U69" s="163">
        <v>0.21149999999999999</v>
      </c>
      <c r="V69" s="163">
        <f>ROUND(E69*U69,2)</f>
        <v>20.28</v>
      </c>
      <c r="W69" s="163"/>
      <c r="X69" s="163" t="s">
        <v>212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213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62" t="s">
        <v>214</v>
      </c>
      <c r="D70" s="263"/>
      <c r="E70" s="263"/>
      <c r="F70" s="263"/>
      <c r="G70" s="2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110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68" t="s">
        <v>100</v>
      </c>
      <c r="B71" s="169" t="s">
        <v>67</v>
      </c>
      <c r="C71" s="191" t="s">
        <v>68</v>
      </c>
      <c r="D71" s="170"/>
      <c r="E71" s="171"/>
      <c r="F71" s="172"/>
      <c r="G71" s="172">
        <f>SUMIF(AG72:AG98,"&lt;&gt;NOR",G72:G98)</f>
        <v>0</v>
      </c>
      <c r="H71" s="172"/>
      <c r="I71" s="172">
        <f>SUM(I72:I98)</f>
        <v>0</v>
      </c>
      <c r="J71" s="172"/>
      <c r="K71" s="172">
        <f>SUM(K72:K98)</f>
        <v>0</v>
      </c>
      <c r="L71" s="172"/>
      <c r="M71" s="172">
        <f>SUM(M72:M98)</f>
        <v>0</v>
      </c>
      <c r="N71" s="172"/>
      <c r="O71" s="172">
        <f>SUM(O72:O98)</f>
        <v>2.7299999999999991</v>
      </c>
      <c r="P71" s="172"/>
      <c r="Q71" s="172">
        <f>SUM(Q72:Q98)</f>
        <v>0</v>
      </c>
      <c r="R71" s="172"/>
      <c r="S71" s="172"/>
      <c r="T71" s="173"/>
      <c r="U71" s="167"/>
      <c r="V71" s="167">
        <f>SUM(V72:V98)</f>
        <v>190.66</v>
      </c>
      <c r="W71" s="167"/>
      <c r="X71" s="167"/>
      <c r="AG71" t="s">
        <v>101</v>
      </c>
    </row>
    <row r="72" spans="1:60" outlineLevel="1" x14ac:dyDescent="0.2">
      <c r="A72" s="182">
        <v>31</v>
      </c>
      <c r="B72" s="183" t="s">
        <v>215</v>
      </c>
      <c r="C72" s="194" t="s">
        <v>216</v>
      </c>
      <c r="D72" s="184" t="s">
        <v>182</v>
      </c>
      <c r="E72" s="185">
        <v>2</v>
      </c>
      <c r="F72" s="186"/>
      <c r="G72" s="187">
        <f>ROUND(E72*F72,2)</f>
        <v>0</v>
      </c>
      <c r="H72" s="186"/>
      <c r="I72" s="187">
        <f>ROUND(E72*H72,2)</f>
        <v>0</v>
      </c>
      <c r="J72" s="186"/>
      <c r="K72" s="187">
        <f>ROUND(E72*J72,2)</f>
        <v>0</v>
      </c>
      <c r="L72" s="187">
        <v>21</v>
      </c>
      <c r="M72" s="187">
        <f>G72*(1+L72/100)</f>
        <v>0</v>
      </c>
      <c r="N72" s="187">
        <v>4.0499999999999998E-3</v>
      </c>
      <c r="O72" s="187">
        <f>ROUND(E72*N72,2)</f>
        <v>0.01</v>
      </c>
      <c r="P72" s="187">
        <v>0</v>
      </c>
      <c r="Q72" s="187">
        <f>ROUND(E72*P72,2)</f>
        <v>0</v>
      </c>
      <c r="R72" s="187" t="s">
        <v>217</v>
      </c>
      <c r="S72" s="187" t="s">
        <v>106</v>
      </c>
      <c r="T72" s="188" t="s">
        <v>106</v>
      </c>
      <c r="U72" s="163">
        <v>0.5</v>
      </c>
      <c r="V72" s="163">
        <f>ROUND(E72*U72,2)</f>
        <v>1</v>
      </c>
      <c r="W72" s="163"/>
      <c r="X72" s="163" t="s">
        <v>107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108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82">
        <v>32</v>
      </c>
      <c r="B73" s="183" t="s">
        <v>218</v>
      </c>
      <c r="C73" s="194" t="s">
        <v>219</v>
      </c>
      <c r="D73" s="184" t="s">
        <v>182</v>
      </c>
      <c r="E73" s="185">
        <v>2</v>
      </c>
      <c r="F73" s="186"/>
      <c r="G73" s="187">
        <f>ROUND(E73*F73,2)</f>
        <v>0</v>
      </c>
      <c r="H73" s="186"/>
      <c r="I73" s="187">
        <f>ROUND(E73*H73,2)</f>
        <v>0</v>
      </c>
      <c r="J73" s="186"/>
      <c r="K73" s="187">
        <f>ROUND(E73*J73,2)</f>
        <v>0</v>
      </c>
      <c r="L73" s="187">
        <v>21</v>
      </c>
      <c r="M73" s="187">
        <f>G73*(1+L73/100)</f>
        <v>0</v>
      </c>
      <c r="N73" s="187">
        <v>6.0499999999999998E-3</v>
      </c>
      <c r="O73" s="187">
        <f>ROUND(E73*N73,2)</f>
        <v>0.01</v>
      </c>
      <c r="P73" s="187">
        <v>0</v>
      </c>
      <c r="Q73" s="187">
        <f>ROUND(E73*P73,2)</f>
        <v>0</v>
      </c>
      <c r="R73" s="187" t="s">
        <v>217</v>
      </c>
      <c r="S73" s="187" t="s">
        <v>106</v>
      </c>
      <c r="T73" s="188" t="s">
        <v>106</v>
      </c>
      <c r="U73" s="163">
        <v>0.55000000000000004</v>
      </c>
      <c r="V73" s="163">
        <f>ROUND(E73*U73,2)</f>
        <v>1.1000000000000001</v>
      </c>
      <c r="W73" s="163"/>
      <c r="X73" s="163" t="s">
        <v>107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108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2">
        <v>33</v>
      </c>
      <c r="B74" s="183" t="s">
        <v>220</v>
      </c>
      <c r="C74" s="194" t="s">
        <v>221</v>
      </c>
      <c r="D74" s="184" t="s">
        <v>182</v>
      </c>
      <c r="E74" s="185">
        <v>2</v>
      </c>
      <c r="F74" s="186"/>
      <c r="G74" s="187">
        <f>ROUND(E74*F74,2)</f>
        <v>0</v>
      </c>
      <c r="H74" s="186"/>
      <c r="I74" s="187">
        <f>ROUND(E74*H74,2)</f>
        <v>0</v>
      </c>
      <c r="J74" s="186"/>
      <c r="K74" s="187">
        <f>ROUND(E74*J74,2)</f>
        <v>0</v>
      </c>
      <c r="L74" s="187">
        <v>21</v>
      </c>
      <c r="M74" s="187">
        <f>G74*(1+L74/100)</f>
        <v>0</v>
      </c>
      <c r="N74" s="187">
        <v>7.0499999999999998E-3</v>
      </c>
      <c r="O74" s="187">
        <f>ROUND(E74*N74,2)</f>
        <v>0.01</v>
      </c>
      <c r="P74" s="187">
        <v>0</v>
      </c>
      <c r="Q74" s="187">
        <f>ROUND(E74*P74,2)</f>
        <v>0</v>
      </c>
      <c r="R74" s="187" t="s">
        <v>217</v>
      </c>
      <c r="S74" s="187" t="s">
        <v>106</v>
      </c>
      <c r="T74" s="188" t="s">
        <v>106</v>
      </c>
      <c r="U74" s="163">
        <v>0.6</v>
      </c>
      <c r="V74" s="163">
        <f>ROUND(E74*U74,2)</f>
        <v>1.2</v>
      </c>
      <c r="W74" s="163"/>
      <c r="X74" s="163" t="s">
        <v>107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108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4">
        <v>34</v>
      </c>
      <c r="B75" s="175" t="s">
        <v>222</v>
      </c>
      <c r="C75" s="192" t="s">
        <v>223</v>
      </c>
      <c r="D75" s="176" t="s">
        <v>153</v>
      </c>
      <c r="E75" s="177">
        <v>15</v>
      </c>
      <c r="F75" s="178"/>
      <c r="G75" s="179">
        <f>ROUND(E75*F75,2)</f>
        <v>0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0</v>
      </c>
      <c r="N75" s="179">
        <v>1.21E-2</v>
      </c>
      <c r="O75" s="179">
        <f>ROUND(E75*N75,2)</f>
        <v>0.18</v>
      </c>
      <c r="P75" s="179">
        <v>0</v>
      </c>
      <c r="Q75" s="179">
        <f>ROUND(E75*P75,2)</f>
        <v>0</v>
      </c>
      <c r="R75" s="179" t="s">
        <v>224</v>
      </c>
      <c r="S75" s="179" t="s">
        <v>106</v>
      </c>
      <c r="T75" s="180" t="s">
        <v>106</v>
      </c>
      <c r="U75" s="163">
        <v>0.68700000000000006</v>
      </c>
      <c r="V75" s="163">
        <f>ROUND(E75*U75,2)</f>
        <v>10.31</v>
      </c>
      <c r="W75" s="163"/>
      <c r="X75" s="163" t="s">
        <v>107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108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6" t="s">
        <v>225</v>
      </c>
      <c r="D76" s="257"/>
      <c r="E76" s="257"/>
      <c r="F76" s="257"/>
      <c r="G76" s="257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171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4">
        <v>35</v>
      </c>
      <c r="B77" s="175" t="s">
        <v>226</v>
      </c>
      <c r="C77" s="192" t="s">
        <v>227</v>
      </c>
      <c r="D77" s="176" t="s">
        <v>153</v>
      </c>
      <c r="E77" s="177">
        <v>18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9">
        <v>2.1649999999999999E-2</v>
      </c>
      <c r="O77" s="179">
        <f>ROUND(E77*N77,2)</f>
        <v>0.39</v>
      </c>
      <c r="P77" s="179">
        <v>0</v>
      </c>
      <c r="Q77" s="179">
        <f>ROUND(E77*P77,2)</f>
        <v>0</v>
      </c>
      <c r="R77" s="179" t="s">
        <v>224</v>
      </c>
      <c r="S77" s="179" t="s">
        <v>106</v>
      </c>
      <c r="T77" s="180" t="s">
        <v>106</v>
      </c>
      <c r="U77" s="163">
        <v>0.94199999999999995</v>
      </c>
      <c r="V77" s="163">
        <f>ROUND(E77*U77,2)</f>
        <v>16.96</v>
      </c>
      <c r="W77" s="163"/>
      <c r="X77" s="163" t="s">
        <v>107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108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6" t="s">
        <v>225</v>
      </c>
      <c r="D78" s="257"/>
      <c r="E78" s="257"/>
      <c r="F78" s="257"/>
      <c r="G78" s="257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3"/>
      <c r="Z78" s="153"/>
      <c r="AA78" s="153"/>
      <c r="AB78" s="153"/>
      <c r="AC78" s="153"/>
      <c r="AD78" s="153"/>
      <c r="AE78" s="153"/>
      <c r="AF78" s="153"/>
      <c r="AG78" s="153" t="s">
        <v>171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74">
        <v>36</v>
      </c>
      <c r="B79" s="175" t="s">
        <v>228</v>
      </c>
      <c r="C79" s="192" t="s">
        <v>229</v>
      </c>
      <c r="D79" s="176" t="s">
        <v>153</v>
      </c>
      <c r="E79" s="177">
        <v>80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2.4910000000000002E-2</v>
      </c>
      <c r="O79" s="179">
        <f>ROUND(E79*N79,2)</f>
        <v>1.99</v>
      </c>
      <c r="P79" s="179">
        <v>0</v>
      </c>
      <c r="Q79" s="179">
        <f>ROUND(E79*P79,2)</f>
        <v>0</v>
      </c>
      <c r="R79" s="179" t="s">
        <v>224</v>
      </c>
      <c r="S79" s="179" t="s">
        <v>106</v>
      </c>
      <c r="T79" s="180" t="s">
        <v>106</v>
      </c>
      <c r="U79" s="163">
        <v>1.0629999999999999</v>
      </c>
      <c r="V79" s="163">
        <f>ROUND(E79*U79,2)</f>
        <v>85.04</v>
      </c>
      <c r="W79" s="163"/>
      <c r="X79" s="163" t="s">
        <v>107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108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256" t="s">
        <v>225</v>
      </c>
      <c r="D80" s="257"/>
      <c r="E80" s="257"/>
      <c r="F80" s="257"/>
      <c r="G80" s="257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53"/>
      <c r="Z80" s="153"/>
      <c r="AA80" s="153"/>
      <c r="AB80" s="153"/>
      <c r="AC80" s="153"/>
      <c r="AD80" s="153"/>
      <c r="AE80" s="153"/>
      <c r="AF80" s="153"/>
      <c r="AG80" s="153" t="s">
        <v>171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82">
        <v>37</v>
      </c>
      <c r="B81" s="183" t="s">
        <v>230</v>
      </c>
      <c r="C81" s="194" t="s">
        <v>231</v>
      </c>
      <c r="D81" s="184" t="s">
        <v>232</v>
      </c>
      <c r="E81" s="185">
        <v>3</v>
      </c>
      <c r="F81" s="186"/>
      <c r="G81" s="187">
        <f>ROUND(E81*F81,2)</f>
        <v>0</v>
      </c>
      <c r="H81" s="186"/>
      <c r="I81" s="187">
        <f>ROUND(E81*H81,2)</f>
        <v>0</v>
      </c>
      <c r="J81" s="186"/>
      <c r="K81" s="187">
        <f>ROUND(E81*J81,2)</f>
        <v>0</v>
      </c>
      <c r="L81" s="187">
        <v>21</v>
      </c>
      <c r="M81" s="187">
        <f>G81*(1+L81/100)</f>
        <v>0</v>
      </c>
      <c r="N81" s="187">
        <v>1.1299999999999999E-3</v>
      </c>
      <c r="O81" s="187">
        <f>ROUND(E81*N81,2)</f>
        <v>0</v>
      </c>
      <c r="P81" s="187">
        <v>0</v>
      </c>
      <c r="Q81" s="187">
        <f>ROUND(E81*P81,2)</f>
        <v>0</v>
      </c>
      <c r="R81" s="187" t="s">
        <v>233</v>
      </c>
      <c r="S81" s="187" t="s">
        <v>106</v>
      </c>
      <c r="T81" s="188" t="s">
        <v>106</v>
      </c>
      <c r="U81" s="163">
        <v>0.114</v>
      </c>
      <c r="V81" s="163">
        <f>ROUND(E81*U81,2)</f>
        <v>0.34</v>
      </c>
      <c r="W81" s="163"/>
      <c r="X81" s="163" t="s">
        <v>107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108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74">
        <v>38</v>
      </c>
      <c r="B82" s="175" t="s">
        <v>234</v>
      </c>
      <c r="C82" s="192" t="s">
        <v>235</v>
      </c>
      <c r="D82" s="176" t="s">
        <v>153</v>
      </c>
      <c r="E82" s="177">
        <v>113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79">
        <v>1.3999999999999999E-4</v>
      </c>
      <c r="O82" s="179">
        <f>ROUND(E82*N82,2)</f>
        <v>0.02</v>
      </c>
      <c r="P82" s="179">
        <v>0</v>
      </c>
      <c r="Q82" s="179">
        <f>ROUND(E82*P82,2)</f>
        <v>0</v>
      </c>
      <c r="R82" s="179" t="s">
        <v>236</v>
      </c>
      <c r="S82" s="179" t="s">
        <v>106</v>
      </c>
      <c r="T82" s="180" t="s">
        <v>106</v>
      </c>
      <c r="U82" s="163">
        <v>0.125</v>
      </c>
      <c r="V82" s="163">
        <f>ROUND(E82*U82,2)</f>
        <v>14.13</v>
      </c>
      <c r="W82" s="163"/>
      <c r="X82" s="163" t="s">
        <v>107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108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62" t="s">
        <v>237</v>
      </c>
      <c r="D83" s="263"/>
      <c r="E83" s="263"/>
      <c r="F83" s="263"/>
      <c r="G83" s="2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3"/>
      <c r="Z83" s="153"/>
      <c r="AA83" s="153"/>
      <c r="AB83" s="153"/>
      <c r="AC83" s="153"/>
      <c r="AD83" s="153"/>
      <c r="AE83" s="153"/>
      <c r="AF83" s="153"/>
      <c r="AG83" s="153" t="s">
        <v>110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82">
        <v>39</v>
      </c>
      <c r="B84" s="183" t="s">
        <v>238</v>
      </c>
      <c r="C84" s="194" t="s">
        <v>239</v>
      </c>
      <c r="D84" s="184" t="s">
        <v>153</v>
      </c>
      <c r="E84" s="185">
        <v>15</v>
      </c>
      <c r="F84" s="186"/>
      <c r="G84" s="187">
        <f t="shared" ref="G84:G92" si="7">ROUND(E84*F84,2)</f>
        <v>0</v>
      </c>
      <c r="H84" s="186"/>
      <c r="I84" s="187">
        <f t="shared" ref="I84:I92" si="8">ROUND(E84*H84,2)</f>
        <v>0</v>
      </c>
      <c r="J84" s="186"/>
      <c r="K84" s="187">
        <f t="shared" ref="K84:K92" si="9">ROUND(E84*J84,2)</f>
        <v>0</v>
      </c>
      <c r="L84" s="187">
        <v>21</v>
      </c>
      <c r="M84" s="187">
        <f t="shared" ref="M84:M92" si="10">G84*(1+L84/100)</f>
        <v>0</v>
      </c>
      <c r="N84" s="187">
        <v>0</v>
      </c>
      <c r="O84" s="187">
        <f t="shared" ref="O84:O92" si="11">ROUND(E84*N84,2)</f>
        <v>0</v>
      </c>
      <c r="P84" s="187">
        <v>0</v>
      </c>
      <c r="Q84" s="187">
        <f t="shared" ref="Q84:Q92" si="12">ROUND(E84*P84,2)</f>
        <v>0</v>
      </c>
      <c r="R84" s="187"/>
      <c r="S84" s="187" t="s">
        <v>106</v>
      </c>
      <c r="T84" s="188" t="s">
        <v>106</v>
      </c>
      <c r="U84" s="163">
        <v>0.16400000000000001</v>
      </c>
      <c r="V84" s="163">
        <f t="shared" ref="V84:V92" si="13">ROUND(E84*U84,2)</f>
        <v>2.46</v>
      </c>
      <c r="W84" s="163"/>
      <c r="X84" s="163" t="s">
        <v>107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108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82">
        <v>40</v>
      </c>
      <c r="B85" s="183" t="s">
        <v>240</v>
      </c>
      <c r="C85" s="194" t="s">
        <v>241</v>
      </c>
      <c r="D85" s="184" t="s">
        <v>153</v>
      </c>
      <c r="E85" s="185">
        <v>18</v>
      </c>
      <c r="F85" s="186"/>
      <c r="G85" s="187">
        <f t="shared" si="7"/>
        <v>0</v>
      </c>
      <c r="H85" s="186"/>
      <c r="I85" s="187">
        <f t="shared" si="8"/>
        <v>0</v>
      </c>
      <c r="J85" s="186"/>
      <c r="K85" s="187">
        <f t="shared" si="9"/>
        <v>0</v>
      </c>
      <c r="L85" s="187">
        <v>21</v>
      </c>
      <c r="M85" s="187">
        <f t="shared" si="10"/>
        <v>0</v>
      </c>
      <c r="N85" s="187">
        <v>0</v>
      </c>
      <c r="O85" s="187">
        <f t="shared" si="11"/>
        <v>0</v>
      </c>
      <c r="P85" s="187">
        <v>0</v>
      </c>
      <c r="Q85" s="187">
        <f t="shared" si="12"/>
        <v>0</v>
      </c>
      <c r="R85" s="187"/>
      <c r="S85" s="187" t="s">
        <v>106</v>
      </c>
      <c r="T85" s="188" t="s">
        <v>106</v>
      </c>
      <c r="U85" s="163">
        <v>0.16800000000000001</v>
      </c>
      <c r="V85" s="163">
        <f t="shared" si="13"/>
        <v>3.02</v>
      </c>
      <c r="W85" s="163"/>
      <c r="X85" s="163" t="s">
        <v>107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108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82">
        <v>41</v>
      </c>
      <c r="B86" s="183" t="s">
        <v>242</v>
      </c>
      <c r="C86" s="194" t="s">
        <v>243</v>
      </c>
      <c r="D86" s="184" t="s">
        <v>153</v>
      </c>
      <c r="E86" s="185">
        <v>80</v>
      </c>
      <c r="F86" s="186"/>
      <c r="G86" s="187">
        <f t="shared" si="7"/>
        <v>0</v>
      </c>
      <c r="H86" s="186"/>
      <c r="I86" s="187">
        <f t="shared" si="8"/>
        <v>0</v>
      </c>
      <c r="J86" s="186"/>
      <c r="K86" s="187">
        <f t="shared" si="9"/>
        <v>0</v>
      </c>
      <c r="L86" s="187">
        <v>21</v>
      </c>
      <c r="M86" s="187">
        <f t="shared" si="10"/>
        <v>0</v>
      </c>
      <c r="N86" s="187">
        <v>0</v>
      </c>
      <c r="O86" s="187">
        <f t="shared" si="11"/>
        <v>0</v>
      </c>
      <c r="P86" s="187">
        <v>0</v>
      </c>
      <c r="Q86" s="187">
        <f t="shared" si="12"/>
        <v>0</v>
      </c>
      <c r="R86" s="187"/>
      <c r="S86" s="187" t="s">
        <v>106</v>
      </c>
      <c r="T86" s="188" t="s">
        <v>106</v>
      </c>
      <c r="U86" s="163">
        <v>0.16900000000000001</v>
      </c>
      <c r="V86" s="163">
        <f t="shared" si="13"/>
        <v>13.52</v>
      </c>
      <c r="W86" s="163"/>
      <c r="X86" s="163" t="s">
        <v>107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108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82">
        <v>42</v>
      </c>
      <c r="B87" s="183" t="s">
        <v>244</v>
      </c>
      <c r="C87" s="194" t="s">
        <v>245</v>
      </c>
      <c r="D87" s="184" t="s">
        <v>182</v>
      </c>
      <c r="E87" s="185">
        <v>1</v>
      </c>
      <c r="F87" s="186"/>
      <c r="G87" s="187">
        <f t="shared" si="7"/>
        <v>0</v>
      </c>
      <c r="H87" s="186"/>
      <c r="I87" s="187">
        <f t="shared" si="8"/>
        <v>0</v>
      </c>
      <c r="J87" s="186"/>
      <c r="K87" s="187">
        <f t="shared" si="9"/>
        <v>0</v>
      </c>
      <c r="L87" s="187">
        <v>21</v>
      </c>
      <c r="M87" s="187">
        <f t="shared" si="10"/>
        <v>0</v>
      </c>
      <c r="N87" s="187">
        <v>0</v>
      </c>
      <c r="O87" s="187">
        <f t="shared" si="11"/>
        <v>0</v>
      </c>
      <c r="P87" s="187">
        <v>0</v>
      </c>
      <c r="Q87" s="187">
        <f t="shared" si="12"/>
        <v>0</v>
      </c>
      <c r="R87" s="187"/>
      <c r="S87" s="187" t="s">
        <v>161</v>
      </c>
      <c r="T87" s="188" t="s">
        <v>190</v>
      </c>
      <c r="U87" s="163">
        <v>0</v>
      </c>
      <c r="V87" s="163">
        <f t="shared" si="13"/>
        <v>0</v>
      </c>
      <c r="W87" s="163"/>
      <c r="X87" s="163" t="s">
        <v>107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108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82">
        <v>43</v>
      </c>
      <c r="B88" s="183" t="s">
        <v>246</v>
      </c>
      <c r="C88" s="194" t="s">
        <v>247</v>
      </c>
      <c r="D88" s="184" t="s">
        <v>182</v>
      </c>
      <c r="E88" s="185">
        <v>1</v>
      </c>
      <c r="F88" s="186"/>
      <c r="G88" s="187">
        <f t="shared" si="7"/>
        <v>0</v>
      </c>
      <c r="H88" s="186"/>
      <c r="I88" s="187">
        <f t="shared" si="8"/>
        <v>0</v>
      </c>
      <c r="J88" s="186"/>
      <c r="K88" s="187">
        <f t="shared" si="9"/>
        <v>0</v>
      </c>
      <c r="L88" s="187">
        <v>21</v>
      </c>
      <c r="M88" s="187">
        <f t="shared" si="10"/>
        <v>0</v>
      </c>
      <c r="N88" s="187">
        <v>6.4099999999999999E-3</v>
      </c>
      <c r="O88" s="187">
        <f t="shared" si="11"/>
        <v>0.01</v>
      </c>
      <c r="P88" s="187">
        <v>0</v>
      </c>
      <c r="Q88" s="187">
        <f t="shared" si="12"/>
        <v>0</v>
      </c>
      <c r="R88" s="187"/>
      <c r="S88" s="187" t="s">
        <v>161</v>
      </c>
      <c r="T88" s="188" t="s">
        <v>190</v>
      </c>
      <c r="U88" s="163">
        <v>1.696</v>
      </c>
      <c r="V88" s="163">
        <f t="shared" si="13"/>
        <v>1.7</v>
      </c>
      <c r="W88" s="163"/>
      <c r="X88" s="163" t="s">
        <v>107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108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82">
        <v>44</v>
      </c>
      <c r="B89" s="183" t="s">
        <v>248</v>
      </c>
      <c r="C89" s="194" t="s">
        <v>249</v>
      </c>
      <c r="D89" s="184" t="s">
        <v>182</v>
      </c>
      <c r="E89" s="185">
        <v>1</v>
      </c>
      <c r="F89" s="186"/>
      <c r="G89" s="187">
        <f t="shared" si="7"/>
        <v>0</v>
      </c>
      <c r="H89" s="186"/>
      <c r="I89" s="187">
        <f t="shared" si="8"/>
        <v>0</v>
      </c>
      <c r="J89" s="186"/>
      <c r="K89" s="187">
        <f t="shared" si="9"/>
        <v>0</v>
      </c>
      <c r="L89" s="187">
        <v>21</v>
      </c>
      <c r="M89" s="187">
        <f t="shared" si="10"/>
        <v>0</v>
      </c>
      <c r="N89" s="187">
        <v>6.4099999999999999E-3</v>
      </c>
      <c r="O89" s="187">
        <f t="shared" si="11"/>
        <v>0.01</v>
      </c>
      <c r="P89" s="187">
        <v>0</v>
      </c>
      <c r="Q89" s="187">
        <f t="shared" si="12"/>
        <v>0</v>
      </c>
      <c r="R89" s="187"/>
      <c r="S89" s="187" t="s">
        <v>161</v>
      </c>
      <c r="T89" s="188" t="s">
        <v>190</v>
      </c>
      <c r="U89" s="163">
        <v>1.696</v>
      </c>
      <c r="V89" s="163">
        <f t="shared" si="13"/>
        <v>1.7</v>
      </c>
      <c r="W89" s="163"/>
      <c r="X89" s="163" t="s">
        <v>107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108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82">
        <v>45</v>
      </c>
      <c r="B90" s="183" t="s">
        <v>250</v>
      </c>
      <c r="C90" s="194" t="s">
        <v>251</v>
      </c>
      <c r="D90" s="184" t="s">
        <v>182</v>
      </c>
      <c r="E90" s="185">
        <v>1</v>
      </c>
      <c r="F90" s="186"/>
      <c r="G90" s="187">
        <f t="shared" si="7"/>
        <v>0</v>
      </c>
      <c r="H90" s="186"/>
      <c r="I90" s="187">
        <f t="shared" si="8"/>
        <v>0</v>
      </c>
      <c r="J90" s="186"/>
      <c r="K90" s="187">
        <f t="shared" si="9"/>
        <v>0</v>
      </c>
      <c r="L90" s="187">
        <v>21</v>
      </c>
      <c r="M90" s="187">
        <f t="shared" si="10"/>
        <v>0</v>
      </c>
      <c r="N90" s="187">
        <v>6.4099999999999999E-3</v>
      </c>
      <c r="O90" s="187">
        <f t="shared" si="11"/>
        <v>0.01</v>
      </c>
      <c r="P90" s="187">
        <v>0</v>
      </c>
      <c r="Q90" s="187">
        <f t="shared" si="12"/>
        <v>0</v>
      </c>
      <c r="R90" s="187"/>
      <c r="S90" s="187" t="s">
        <v>161</v>
      </c>
      <c r="T90" s="188" t="s">
        <v>190</v>
      </c>
      <c r="U90" s="163">
        <v>1.696</v>
      </c>
      <c r="V90" s="163">
        <f t="shared" si="13"/>
        <v>1.7</v>
      </c>
      <c r="W90" s="163"/>
      <c r="X90" s="163" t="s">
        <v>107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108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82">
        <v>46</v>
      </c>
      <c r="B91" s="183" t="s">
        <v>191</v>
      </c>
      <c r="C91" s="194" t="s">
        <v>192</v>
      </c>
      <c r="D91" s="184" t="s">
        <v>193</v>
      </c>
      <c r="E91" s="185">
        <v>1</v>
      </c>
      <c r="F91" s="186"/>
      <c r="G91" s="187">
        <f t="shared" si="7"/>
        <v>0</v>
      </c>
      <c r="H91" s="186"/>
      <c r="I91" s="187">
        <f t="shared" si="8"/>
        <v>0</v>
      </c>
      <c r="J91" s="186"/>
      <c r="K91" s="187">
        <f t="shared" si="9"/>
        <v>0</v>
      </c>
      <c r="L91" s="187">
        <v>21</v>
      </c>
      <c r="M91" s="187">
        <f t="shared" si="10"/>
        <v>0</v>
      </c>
      <c r="N91" s="187">
        <v>0</v>
      </c>
      <c r="O91" s="187">
        <f t="shared" si="11"/>
        <v>0</v>
      </c>
      <c r="P91" s="187">
        <v>0</v>
      </c>
      <c r="Q91" s="187">
        <f t="shared" si="12"/>
        <v>0</v>
      </c>
      <c r="R91" s="187"/>
      <c r="S91" s="187" t="s">
        <v>161</v>
      </c>
      <c r="T91" s="188" t="s">
        <v>190</v>
      </c>
      <c r="U91" s="163">
        <v>0</v>
      </c>
      <c r="V91" s="163">
        <f t="shared" si="13"/>
        <v>0</v>
      </c>
      <c r="W91" s="163"/>
      <c r="X91" s="163" t="s">
        <v>107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108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4">
        <v>47</v>
      </c>
      <c r="B92" s="175" t="s">
        <v>252</v>
      </c>
      <c r="C92" s="192" t="s">
        <v>253</v>
      </c>
      <c r="D92" s="176" t="s">
        <v>254</v>
      </c>
      <c r="E92" s="177">
        <v>85</v>
      </c>
      <c r="F92" s="178"/>
      <c r="G92" s="179">
        <f t="shared" si="7"/>
        <v>0</v>
      </c>
      <c r="H92" s="178"/>
      <c r="I92" s="179">
        <f t="shared" si="8"/>
        <v>0</v>
      </c>
      <c r="J92" s="178"/>
      <c r="K92" s="179">
        <f t="shared" si="9"/>
        <v>0</v>
      </c>
      <c r="L92" s="179">
        <v>21</v>
      </c>
      <c r="M92" s="179">
        <f t="shared" si="10"/>
        <v>0</v>
      </c>
      <c r="N92" s="179">
        <v>1.06E-3</v>
      </c>
      <c r="O92" s="179">
        <f t="shared" si="11"/>
        <v>0.09</v>
      </c>
      <c r="P92" s="179">
        <v>0</v>
      </c>
      <c r="Q92" s="179">
        <f t="shared" si="12"/>
        <v>0</v>
      </c>
      <c r="R92" s="179" t="s">
        <v>255</v>
      </c>
      <c r="S92" s="179" t="s">
        <v>106</v>
      </c>
      <c r="T92" s="180" t="s">
        <v>106</v>
      </c>
      <c r="U92" s="163">
        <v>0.42918000000000001</v>
      </c>
      <c r="V92" s="163">
        <f t="shared" si="13"/>
        <v>36.479999999999997</v>
      </c>
      <c r="W92" s="163"/>
      <c r="X92" s="163" t="s">
        <v>256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257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256" t="s">
        <v>258</v>
      </c>
      <c r="D93" s="257"/>
      <c r="E93" s="257"/>
      <c r="F93" s="257"/>
      <c r="G93" s="257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3"/>
      <c r="Z93" s="153"/>
      <c r="AA93" s="153"/>
      <c r="AB93" s="153"/>
      <c r="AC93" s="153"/>
      <c r="AD93" s="153"/>
      <c r="AE93" s="153"/>
      <c r="AF93" s="153"/>
      <c r="AG93" s="153" t="s">
        <v>171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82">
        <v>48</v>
      </c>
      <c r="B94" s="183" t="s">
        <v>259</v>
      </c>
      <c r="C94" s="194" t="s">
        <v>260</v>
      </c>
      <c r="D94" s="184" t="s">
        <v>182</v>
      </c>
      <c r="E94" s="185">
        <v>1</v>
      </c>
      <c r="F94" s="186"/>
      <c r="G94" s="187">
        <f>ROUND(E94*F94,2)</f>
        <v>0</v>
      </c>
      <c r="H94" s="186"/>
      <c r="I94" s="187">
        <f>ROUND(E94*H94,2)</f>
        <v>0</v>
      </c>
      <c r="J94" s="186"/>
      <c r="K94" s="187">
        <f>ROUND(E94*J94,2)</f>
        <v>0</v>
      </c>
      <c r="L94" s="187">
        <v>21</v>
      </c>
      <c r="M94" s="187">
        <f>G94*(1+L94/100)</f>
        <v>0</v>
      </c>
      <c r="N94" s="187">
        <v>2E-3</v>
      </c>
      <c r="O94" s="187">
        <f>ROUND(E94*N94,2)</f>
        <v>0</v>
      </c>
      <c r="P94" s="187">
        <v>0</v>
      </c>
      <c r="Q94" s="187">
        <f>ROUND(E94*P94,2)</f>
        <v>0</v>
      </c>
      <c r="R94" s="187" t="s">
        <v>174</v>
      </c>
      <c r="S94" s="187" t="s">
        <v>106</v>
      </c>
      <c r="T94" s="188" t="s">
        <v>106</v>
      </c>
      <c r="U94" s="163">
        <v>0</v>
      </c>
      <c r="V94" s="163">
        <f>ROUND(E94*U94,2)</f>
        <v>0</v>
      </c>
      <c r="W94" s="163"/>
      <c r="X94" s="163" t="s">
        <v>175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176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82">
        <v>49</v>
      </c>
      <c r="B95" s="183" t="s">
        <v>261</v>
      </c>
      <c r="C95" s="194" t="s">
        <v>262</v>
      </c>
      <c r="D95" s="184" t="s">
        <v>182</v>
      </c>
      <c r="E95" s="185">
        <v>1</v>
      </c>
      <c r="F95" s="186"/>
      <c r="G95" s="187">
        <f>ROUND(E95*F95,2)</f>
        <v>0</v>
      </c>
      <c r="H95" s="186"/>
      <c r="I95" s="187">
        <f>ROUND(E95*H95,2)</f>
        <v>0</v>
      </c>
      <c r="J95" s="186"/>
      <c r="K95" s="187">
        <f>ROUND(E95*J95,2)</f>
        <v>0</v>
      </c>
      <c r="L95" s="187">
        <v>21</v>
      </c>
      <c r="M95" s="187">
        <f>G95*(1+L95/100)</f>
        <v>0</v>
      </c>
      <c r="N95" s="187">
        <v>0</v>
      </c>
      <c r="O95" s="187">
        <f>ROUND(E95*N95,2)</f>
        <v>0</v>
      </c>
      <c r="P95" s="187">
        <v>0</v>
      </c>
      <c r="Q95" s="187">
        <f>ROUND(E95*P95,2)</f>
        <v>0</v>
      </c>
      <c r="R95" s="187"/>
      <c r="S95" s="187" t="s">
        <v>161</v>
      </c>
      <c r="T95" s="188" t="s">
        <v>190</v>
      </c>
      <c r="U95" s="163">
        <v>0</v>
      </c>
      <c r="V95" s="163">
        <f>ROUND(E95*U95,2)</f>
        <v>0</v>
      </c>
      <c r="W95" s="163"/>
      <c r="X95" s="163" t="s">
        <v>175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176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74">
        <v>50</v>
      </c>
      <c r="B96" s="175" t="s">
        <v>263</v>
      </c>
      <c r="C96" s="192" t="s">
        <v>264</v>
      </c>
      <c r="D96" s="176" t="s">
        <v>182</v>
      </c>
      <c r="E96" s="177">
        <v>1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9">
        <v>0</v>
      </c>
      <c r="O96" s="179">
        <f>ROUND(E96*N96,2)</f>
        <v>0</v>
      </c>
      <c r="P96" s="179">
        <v>0</v>
      </c>
      <c r="Q96" s="179">
        <f>ROUND(E96*P96,2)</f>
        <v>0</v>
      </c>
      <c r="R96" s="179"/>
      <c r="S96" s="179" t="s">
        <v>161</v>
      </c>
      <c r="T96" s="180" t="s">
        <v>190</v>
      </c>
      <c r="U96" s="163">
        <v>0</v>
      </c>
      <c r="V96" s="163">
        <f>ROUND(E96*U96,2)</f>
        <v>0</v>
      </c>
      <c r="W96" s="163"/>
      <c r="X96" s="163" t="s">
        <v>175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176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>
        <v>51</v>
      </c>
      <c r="B97" s="161" t="s">
        <v>265</v>
      </c>
      <c r="C97" s="195" t="s">
        <v>266</v>
      </c>
      <c r="D97" s="162" t="s">
        <v>0</v>
      </c>
      <c r="E97" s="189"/>
      <c r="F97" s="164"/>
      <c r="G97" s="163">
        <f>ROUND(E97*F97,2)</f>
        <v>0</v>
      </c>
      <c r="H97" s="164"/>
      <c r="I97" s="163">
        <f>ROUND(E97*H97,2)</f>
        <v>0</v>
      </c>
      <c r="J97" s="164"/>
      <c r="K97" s="163">
        <f>ROUND(E97*J97,2)</f>
        <v>0</v>
      </c>
      <c r="L97" s="163">
        <v>21</v>
      </c>
      <c r="M97" s="163">
        <f>G97*(1+L97/100)</f>
        <v>0</v>
      </c>
      <c r="N97" s="163">
        <v>0</v>
      </c>
      <c r="O97" s="163">
        <f>ROUND(E97*N97,2)</f>
        <v>0</v>
      </c>
      <c r="P97" s="163">
        <v>0</v>
      </c>
      <c r="Q97" s="163">
        <f>ROUND(E97*P97,2)</f>
        <v>0</v>
      </c>
      <c r="R97" s="163" t="s">
        <v>224</v>
      </c>
      <c r="S97" s="163" t="s">
        <v>106</v>
      </c>
      <c r="T97" s="163" t="s">
        <v>106</v>
      </c>
      <c r="U97" s="163">
        <v>0</v>
      </c>
      <c r="V97" s="163">
        <f>ROUND(E97*U97,2)</f>
        <v>0</v>
      </c>
      <c r="W97" s="163"/>
      <c r="X97" s="163" t="s">
        <v>212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213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258" t="s">
        <v>267</v>
      </c>
      <c r="D98" s="259"/>
      <c r="E98" s="259"/>
      <c r="F98" s="259"/>
      <c r="G98" s="259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3"/>
      <c r="Z98" s="153"/>
      <c r="AA98" s="153"/>
      <c r="AB98" s="153"/>
      <c r="AC98" s="153"/>
      <c r="AD98" s="153"/>
      <c r="AE98" s="153"/>
      <c r="AF98" s="153"/>
      <c r="AG98" s="153" t="s">
        <v>110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68" t="s">
        <v>100</v>
      </c>
      <c r="B99" s="169" t="s">
        <v>69</v>
      </c>
      <c r="C99" s="191" t="s">
        <v>70</v>
      </c>
      <c r="D99" s="170"/>
      <c r="E99" s="171"/>
      <c r="F99" s="172"/>
      <c r="G99" s="172">
        <f>SUMIF(AG100:AG105,"&lt;&gt;NOR",G100:G105)</f>
        <v>0</v>
      </c>
      <c r="H99" s="172"/>
      <c r="I99" s="172">
        <f>SUM(I100:I105)</f>
        <v>0</v>
      </c>
      <c r="J99" s="172"/>
      <c r="K99" s="172">
        <f>SUM(K100:K105)</f>
        <v>0</v>
      </c>
      <c r="L99" s="172"/>
      <c r="M99" s="172">
        <f>SUM(M100:M105)</f>
        <v>0</v>
      </c>
      <c r="N99" s="172"/>
      <c r="O99" s="172">
        <f>SUM(O100:O105)</f>
        <v>0</v>
      </c>
      <c r="P99" s="172"/>
      <c r="Q99" s="172">
        <f>SUM(Q100:Q105)</f>
        <v>0</v>
      </c>
      <c r="R99" s="172"/>
      <c r="S99" s="172"/>
      <c r="T99" s="173"/>
      <c r="U99" s="167"/>
      <c r="V99" s="167">
        <f>SUM(V100:V105)</f>
        <v>16.14</v>
      </c>
      <c r="W99" s="167"/>
      <c r="X99" s="167"/>
      <c r="AG99" t="s">
        <v>101</v>
      </c>
    </row>
    <row r="100" spans="1:60" outlineLevel="1" x14ac:dyDescent="0.2">
      <c r="A100" s="174">
        <v>52</v>
      </c>
      <c r="B100" s="175" t="s">
        <v>268</v>
      </c>
      <c r="C100" s="192" t="s">
        <v>269</v>
      </c>
      <c r="D100" s="176" t="s">
        <v>211</v>
      </c>
      <c r="E100" s="177">
        <v>8.7159999999999993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9">
        <v>0</v>
      </c>
      <c r="O100" s="179">
        <f>ROUND(E100*N100,2)</f>
        <v>0</v>
      </c>
      <c r="P100" s="179">
        <v>0</v>
      </c>
      <c r="Q100" s="179">
        <f>ROUND(E100*P100,2)</f>
        <v>0</v>
      </c>
      <c r="R100" s="179" t="s">
        <v>204</v>
      </c>
      <c r="S100" s="179" t="s">
        <v>106</v>
      </c>
      <c r="T100" s="180" t="s">
        <v>106</v>
      </c>
      <c r="U100" s="163">
        <v>0.49</v>
      </c>
      <c r="V100" s="163">
        <f>ROUND(E100*U100,2)</f>
        <v>4.2699999999999996</v>
      </c>
      <c r="W100" s="163"/>
      <c r="X100" s="163" t="s">
        <v>270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271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256" t="s">
        <v>272</v>
      </c>
      <c r="D101" s="257"/>
      <c r="E101" s="257"/>
      <c r="F101" s="257"/>
      <c r="G101" s="257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171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82">
        <v>53</v>
      </c>
      <c r="B102" s="183" t="s">
        <v>273</v>
      </c>
      <c r="C102" s="194" t="s">
        <v>274</v>
      </c>
      <c r="D102" s="184" t="s">
        <v>211</v>
      </c>
      <c r="E102" s="185">
        <v>122.024</v>
      </c>
      <c r="F102" s="186"/>
      <c r="G102" s="187">
        <f>ROUND(E102*F102,2)</f>
        <v>0</v>
      </c>
      <c r="H102" s="186"/>
      <c r="I102" s="187">
        <f>ROUND(E102*H102,2)</f>
        <v>0</v>
      </c>
      <c r="J102" s="186"/>
      <c r="K102" s="187">
        <f>ROUND(E102*J102,2)</f>
        <v>0</v>
      </c>
      <c r="L102" s="187">
        <v>21</v>
      </c>
      <c r="M102" s="187">
        <f>G102*(1+L102/100)</f>
        <v>0</v>
      </c>
      <c r="N102" s="187">
        <v>0</v>
      </c>
      <c r="O102" s="187">
        <f>ROUND(E102*N102,2)</f>
        <v>0</v>
      </c>
      <c r="P102" s="187">
        <v>0</v>
      </c>
      <c r="Q102" s="187">
        <f>ROUND(E102*P102,2)</f>
        <v>0</v>
      </c>
      <c r="R102" s="187" t="s">
        <v>204</v>
      </c>
      <c r="S102" s="187" t="s">
        <v>106</v>
      </c>
      <c r="T102" s="188" t="s">
        <v>106</v>
      </c>
      <c r="U102" s="163">
        <v>0</v>
      </c>
      <c r="V102" s="163">
        <f>ROUND(E102*U102,2)</f>
        <v>0</v>
      </c>
      <c r="W102" s="163"/>
      <c r="X102" s="163" t="s">
        <v>270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271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82">
        <v>54</v>
      </c>
      <c r="B103" s="183" t="s">
        <v>275</v>
      </c>
      <c r="C103" s="194" t="s">
        <v>276</v>
      </c>
      <c r="D103" s="184" t="s">
        <v>211</v>
      </c>
      <c r="E103" s="185">
        <v>8.7159999999999993</v>
      </c>
      <c r="F103" s="186"/>
      <c r="G103" s="187">
        <f>ROUND(E103*F103,2)</f>
        <v>0</v>
      </c>
      <c r="H103" s="186"/>
      <c r="I103" s="187">
        <f>ROUND(E103*H103,2)</f>
        <v>0</v>
      </c>
      <c r="J103" s="186"/>
      <c r="K103" s="187">
        <f>ROUND(E103*J103,2)</f>
        <v>0</v>
      </c>
      <c r="L103" s="187">
        <v>21</v>
      </c>
      <c r="M103" s="187">
        <f>G103*(1+L103/100)</f>
        <v>0</v>
      </c>
      <c r="N103" s="187">
        <v>0</v>
      </c>
      <c r="O103" s="187">
        <f>ROUND(E103*N103,2)</f>
        <v>0</v>
      </c>
      <c r="P103" s="187">
        <v>0</v>
      </c>
      <c r="Q103" s="187">
        <f>ROUND(E103*P103,2)</f>
        <v>0</v>
      </c>
      <c r="R103" s="187" t="s">
        <v>204</v>
      </c>
      <c r="S103" s="187" t="s">
        <v>106</v>
      </c>
      <c r="T103" s="188" t="s">
        <v>106</v>
      </c>
      <c r="U103" s="163">
        <v>0.94199999999999995</v>
      </c>
      <c r="V103" s="163">
        <f>ROUND(E103*U103,2)</f>
        <v>8.2100000000000009</v>
      </c>
      <c r="W103" s="163"/>
      <c r="X103" s="163" t="s">
        <v>270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271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82">
        <v>55</v>
      </c>
      <c r="B104" s="183" t="s">
        <v>277</v>
      </c>
      <c r="C104" s="194" t="s">
        <v>278</v>
      </c>
      <c r="D104" s="184" t="s">
        <v>211</v>
      </c>
      <c r="E104" s="185">
        <v>34.863999999999997</v>
      </c>
      <c r="F104" s="186"/>
      <c r="G104" s="187">
        <f>ROUND(E104*F104,2)</f>
        <v>0</v>
      </c>
      <c r="H104" s="186"/>
      <c r="I104" s="187">
        <f>ROUND(E104*H104,2)</f>
        <v>0</v>
      </c>
      <c r="J104" s="186"/>
      <c r="K104" s="187">
        <f>ROUND(E104*J104,2)</f>
        <v>0</v>
      </c>
      <c r="L104" s="187">
        <v>21</v>
      </c>
      <c r="M104" s="187">
        <f>G104*(1+L104/100)</f>
        <v>0</v>
      </c>
      <c r="N104" s="187">
        <v>0</v>
      </c>
      <c r="O104" s="187">
        <f>ROUND(E104*N104,2)</f>
        <v>0</v>
      </c>
      <c r="P104" s="187">
        <v>0</v>
      </c>
      <c r="Q104" s="187">
        <f>ROUND(E104*P104,2)</f>
        <v>0</v>
      </c>
      <c r="R104" s="187" t="s">
        <v>204</v>
      </c>
      <c r="S104" s="187" t="s">
        <v>106</v>
      </c>
      <c r="T104" s="188" t="s">
        <v>106</v>
      </c>
      <c r="U104" s="163">
        <v>0.105</v>
      </c>
      <c r="V104" s="163">
        <f>ROUND(E104*U104,2)</f>
        <v>3.66</v>
      </c>
      <c r="W104" s="163"/>
      <c r="X104" s="163" t="s">
        <v>270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271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82">
        <v>56</v>
      </c>
      <c r="B105" s="183" t="s">
        <v>279</v>
      </c>
      <c r="C105" s="194" t="s">
        <v>280</v>
      </c>
      <c r="D105" s="184" t="s">
        <v>211</v>
      </c>
      <c r="E105" s="185">
        <v>8.7159999999999993</v>
      </c>
      <c r="F105" s="186"/>
      <c r="G105" s="187">
        <f>ROUND(E105*F105,2)</f>
        <v>0</v>
      </c>
      <c r="H105" s="186"/>
      <c r="I105" s="187">
        <f>ROUND(E105*H105,2)</f>
        <v>0</v>
      </c>
      <c r="J105" s="186"/>
      <c r="K105" s="187">
        <f>ROUND(E105*J105,2)</f>
        <v>0</v>
      </c>
      <c r="L105" s="187">
        <v>21</v>
      </c>
      <c r="M105" s="187">
        <f>G105*(1+L105/100)</f>
        <v>0</v>
      </c>
      <c r="N105" s="187">
        <v>0</v>
      </c>
      <c r="O105" s="187">
        <f>ROUND(E105*N105,2)</f>
        <v>0</v>
      </c>
      <c r="P105" s="187">
        <v>0</v>
      </c>
      <c r="Q105" s="187">
        <f>ROUND(E105*P105,2)</f>
        <v>0</v>
      </c>
      <c r="R105" s="187" t="s">
        <v>204</v>
      </c>
      <c r="S105" s="187" t="s">
        <v>106</v>
      </c>
      <c r="T105" s="188" t="s">
        <v>106</v>
      </c>
      <c r="U105" s="163">
        <v>0</v>
      </c>
      <c r="V105" s="163">
        <f>ROUND(E105*U105,2)</f>
        <v>0</v>
      </c>
      <c r="W105" s="163"/>
      <c r="X105" s="163" t="s">
        <v>270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271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68" t="s">
        <v>100</v>
      </c>
      <c r="B106" s="169" t="s">
        <v>72</v>
      </c>
      <c r="C106" s="191" t="s">
        <v>27</v>
      </c>
      <c r="D106" s="170"/>
      <c r="E106" s="171"/>
      <c r="F106" s="172"/>
      <c r="G106" s="172">
        <f>SUMIF(AG107:AG108,"&lt;&gt;NOR",G107:G108)</f>
        <v>0</v>
      </c>
      <c r="H106" s="172"/>
      <c r="I106" s="172">
        <f>SUM(I107:I108)</f>
        <v>0</v>
      </c>
      <c r="J106" s="172"/>
      <c r="K106" s="172">
        <f>SUM(K107:K108)</f>
        <v>0</v>
      </c>
      <c r="L106" s="172"/>
      <c r="M106" s="172">
        <f>SUM(M107:M108)</f>
        <v>0</v>
      </c>
      <c r="N106" s="172"/>
      <c r="O106" s="172">
        <f>SUM(O107:O108)</f>
        <v>0</v>
      </c>
      <c r="P106" s="172"/>
      <c r="Q106" s="172">
        <f>SUM(Q107:Q108)</f>
        <v>0</v>
      </c>
      <c r="R106" s="172"/>
      <c r="S106" s="172"/>
      <c r="T106" s="173"/>
      <c r="U106" s="167"/>
      <c r="V106" s="167">
        <f>SUM(V107:V108)</f>
        <v>0</v>
      </c>
      <c r="W106" s="167"/>
      <c r="X106" s="167"/>
      <c r="AG106" t="s">
        <v>101</v>
      </c>
    </row>
    <row r="107" spans="1:60" outlineLevel="1" x14ac:dyDescent="0.2">
      <c r="A107" s="182">
        <v>57</v>
      </c>
      <c r="B107" s="183" t="s">
        <v>281</v>
      </c>
      <c r="C107" s="194" t="s">
        <v>282</v>
      </c>
      <c r="D107" s="184" t="s">
        <v>283</v>
      </c>
      <c r="E107" s="185">
        <v>1</v>
      </c>
      <c r="F107" s="186"/>
      <c r="G107" s="187">
        <f>ROUND(E107*F107,2)</f>
        <v>0</v>
      </c>
      <c r="H107" s="186"/>
      <c r="I107" s="187">
        <f>ROUND(E107*H107,2)</f>
        <v>0</v>
      </c>
      <c r="J107" s="186"/>
      <c r="K107" s="187">
        <f>ROUND(E107*J107,2)</f>
        <v>0</v>
      </c>
      <c r="L107" s="187">
        <v>21</v>
      </c>
      <c r="M107" s="187">
        <f>G107*(1+L107/100)</f>
        <v>0</v>
      </c>
      <c r="N107" s="187">
        <v>0</v>
      </c>
      <c r="O107" s="187">
        <f>ROUND(E107*N107,2)</f>
        <v>0</v>
      </c>
      <c r="P107" s="187">
        <v>0</v>
      </c>
      <c r="Q107" s="187">
        <f>ROUND(E107*P107,2)</f>
        <v>0</v>
      </c>
      <c r="R107" s="187"/>
      <c r="S107" s="187" t="s">
        <v>106</v>
      </c>
      <c r="T107" s="188" t="s">
        <v>190</v>
      </c>
      <c r="U107" s="163">
        <v>0</v>
      </c>
      <c r="V107" s="163">
        <f>ROUND(E107*U107,2)</f>
        <v>0</v>
      </c>
      <c r="W107" s="163"/>
      <c r="X107" s="163" t="s">
        <v>284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285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74">
        <v>58</v>
      </c>
      <c r="B108" s="175" t="s">
        <v>286</v>
      </c>
      <c r="C108" s="192" t="s">
        <v>287</v>
      </c>
      <c r="D108" s="176" t="s">
        <v>283</v>
      </c>
      <c r="E108" s="177">
        <v>1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9">
        <v>0</v>
      </c>
      <c r="O108" s="179">
        <f>ROUND(E108*N108,2)</f>
        <v>0</v>
      </c>
      <c r="P108" s="179">
        <v>0</v>
      </c>
      <c r="Q108" s="179">
        <f>ROUND(E108*P108,2)</f>
        <v>0</v>
      </c>
      <c r="R108" s="179"/>
      <c r="S108" s="179" t="s">
        <v>161</v>
      </c>
      <c r="T108" s="180" t="s">
        <v>190</v>
      </c>
      <c r="U108" s="163">
        <v>0</v>
      </c>
      <c r="V108" s="163">
        <f>ROUND(E108*U108,2)</f>
        <v>0</v>
      </c>
      <c r="W108" s="163"/>
      <c r="X108" s="163" t="s">
        <v>284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285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3"/>
      <c r="B109" s="4"/>
      <c r="C109" s="196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87</v>
      </c>
    </row>
    <row r="110" spans="1:60" x14ac:dyDescent="0.2">
      <c r="A110" s="156"/>
      <c r="B110" s="157" t="s">
        <v>29</v>
      </c>
      <c r="C110" s="197"/>
      <c r="D110" s="158"/>
      <c r="E110" s="159"/>
      <c r="F110" s="159"/>
      <c r="G110" s="190">
        <f>G8+G48+G63+G68+G71+G99+G106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f>SUMIF(L7:L108,AE109,G7:G108)</f>
        <v>0</v>
      </c>
      <c r="AF110">
        <f>SUMIF(L7:L108,AF109,G7:G108)</f>
        <v>0</v>
      </c>
      <c r="AG110" t="s">
        <v>288</v>
      </c>
    </row>
    <row r="111" spans="1:60" x14ac:dyDescent="0.2">
      <c r="C111" s="198"/>
      <c r="D111" s="10"/>
      <c r="AG111" t="s">
        <v>289</v>
      </c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f6iIL3aYdV036X8YXuABXgBaxDzwbmDci6GCHmk2HqwEo57Y8zSei337wSnQP420JvapaJDVqohy8udo+rRmg==" saltValue="bRNsQg3RTgwndG7opGFguQ==" spinCount="100000" sheet="1"/>
  <mergeCells count="27">
    <mergeCell ref="C13:G13"/>
    <mergeCell ref="A1:G1"/>
    <mergeCell ref="C2:G2"/>
    <mergeCell ref="C3:G3"/>
    <mergeCell ref="C4:G4"/>
    <mergeCell ref="C10:G10"/>
    <mergeCell ref="C65:G65"/>
    <mergeCell ref="C16:G16"/>
    <mergeCell ref="C19:G19"/>
    <mergeCell ref="C22:G22"/>
    <mergeCell ref="C24:G24"/>
    <mergeCell ref="C26:G26"/>
    <mergeCell ref="C30:G30"/>
    <mergeCell ref="C33:G33"/>
    <mergeCell ref="C36:G36"/>
    <mergeCell ref="C45:G45"/>
    <mergeCell ref="C50:G50"/>
    <mergeCell ref="C52:G52"/>
    <mergeCell ref="C93:G93"/>
    <mergeCell ref="C98:G98"/>
    <mergeCell ref="C101:G101"/>
    <mergeCell ref="C66:G66"/>
    <mergeCell ref="C70:G70"/>
    <mergeCell ref="C76:G76"/>
    <mergeCell ref="C78:G78"/>
    <mergeCell ref="C80:G80"/>
    <mergeCell ref="C83:G83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610 IO 610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610 IO 610 Pol'!Názvy_tisku</vt:lpstr>
      <vt:lpstr>oadresa</vt:lpstr>
      <vt:lpstr>Stavba!Objednatel</vt:lpstr>
      <vt:lpstr>Stavba!Objekt</vt:lpstr>
      <vt:lpstr>'IO 610 IO 610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2021-01-15T08:54:59Z</cp:lastPrinted>
  <dcterms:created xsi:type="dcterms:W3CDTF">2009-04-08T07:15:50Z</dcterms:created>
  <dcterms:modified xsi:type="dcterms:W3CDTF">2021-01-15T08:55:07Z</dcterms:modified>
</cp:coreProperties>
</file>